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5" yWindow="105" windowWidth="17370" windowHeight="8130"/>
  </bookViews>
  <sheets>
    <sheet name="DELIVERY SCHEDULE" sheetId="1" r:id="rId1"/>
    <sheet name="faucets solus vescom" sheetId="2" r:id="rId2"/>
    <sheet name="demista utopia" sheetId="5" r:id="rId3"/>
    <sheet name="MOTIF" sheetId="8" r:id="rId4"/>
    <sheet name="CHELS" sheetId="10" r:id="rId5"/>
    <sheet name="utopia DDA" sheetId="11" r:id="rId6"/>
    <sheet name="mpi" sheetId="12" r:id="rId7"/>
    <sheet name="dometic ASSA" sheetId="16" r:id="rId8"/>
  </sheets>
  <definedNames>
    <definedName name="_xlnm._FilterDatabase" localSheetId="0" hidden="1">'DELIVERY SCHEDULE'!$A$7:$T$146</definedName>
    <definedName name="_xlnm.Print_Titles" localSheetId="0">'DELIVERY SCHEDULE'!$6:$6</definedName>
  </definedNames>
  <calcPr calcId="114210" fullCalcOnLoad="1"/>
</workbook>
</file>

<file path=xl/calcChain.xml><?xml version="1.0" encoding="utf-8"?>
<calcChain xmlns="http://schemas.openxmlformats.org/spreadsheetml/2006/main">
  <c r="R54" i="1"/>
  <c r="R103"/>
  <c r="R101"/>
  <c r="R100"/>
  <c r="R136"/>
  <c r="R135"/>
  <c r="R134"/>
  <c r="R133"/>
  <c r="R132"/>
  <c r="R131"/>
  <c r="R130"/>
  <c r="R129"/>
  <c r="R128"/>
  <c r="R127"/>
  <c r="R126"/>
  <c r="R125"/>
  <c r="R124"/>
  <c r="R123"/>
  <c r="R122"/>
  <c r="R121"/>
  <c r="R120"/>
  <c r="R119"/>
  <c r="R118"/>
  <c r="R117"/>
  <c r="R108"/>
  <c r="R107"/>
  <c r="R106"/>
  <c r="R105"/>
  <c r="R99"/>
  <c r="R98"/>
  <c r="R97"/>
  <c r="R96"/>
  <c r="R95"/>
  <c r="R94"/>
  <c r="R82"/>
  <c r="R81"/>
  <c r="R80"/>
  <c r="R79"/>
  <c r="R78"/>
  <c r="R77"/>
  <c r="R76"/>
  <c r="R75"/>
  <c r="R74"/>
  <c r="R73"/>
  <c r="R72"/>
  <c r="R71"/>
  <c r="R141"/>
  <c r="R138"/>
  <c r="R113"/>
  <c r="R112"/>
  <c r="R111"/>
  <c r="R110"/>
  <c r="R109"/>
  <c r="R91"/>
  <c r="R90"/>
  <c r="R87"/>
  <c r="R86"/>
  <c r="R85"/>
  <c r="R84"/>
  <c r="R69"/>
  <c r="R64"/>
  <c r="R59"/>
  <c r="R58"/>
  <c r="R57"/>
  <c r="R56"/>
  <c r="R83"/>
  <c r="R70"/>
  <c r="R35"/>
  <c r="R68"/>
  <c r="R52"/>
  <c r="R38"/>
  <c r="R34"/>
  <c r="R32"/>
  <c r="R29"/>
  <c r="R27"/>
  <c r="R26"/>
  <c r="R25"/>
  <c r="R24"/>
  <c r="R23"/>
  <c r="R22"/>
  <c r="R21"/>
  <c r="R20"/>
  <c r="R19"/>
  <c r="R18"/>
  <c r="R13"/>
  <c r="R12"/>
  <c r="R11"/>
  <c r="R9"/>
  <c r="R8"/>
  <c r="P103"/>
  <c r="P100"/>
  <c r="P81"/>
  <c r="P79"/>
  <c r="P77"/>
  <c r="P75"/>
  <c r="P73"/>
  <c r="P86"/>
  <c r="P84"/>
  <c r="P64"/>
  <c r="P83"/>
  <c r="P35"/>
  <c r="P26"/>
  <c r="P24"/>
  <c r="P22"/>
  <c r="P20"/>
  <c r="P18"/>
  <c r="N113"/>
  <c r="P113"/>
  <c r="N112"/>
  <c r="P112"/>
  <c r="N111"/>
  <c r="P111"/>
  <c r="N110"/>
  <c r="P110"/>
  <c r="N109"/>
  <c r="P109"/>
  <c r="N99"/>
  <c r="P99"/>
  <c r="N98"/>
  <c r="P98"/>
  <c r="N97"/>
  <c r="P97"/>
  <c r="N96"/>
  <c r="P96"/>
  <c r="N95"/>
  <c r="P95"/>
  <c r="N94"/>
  <c r="P94"/>
  <c r="N72"/>
  <c r="P72"/>
  <c r="N71"/>
  <c r="P71"/>
  <c r="N69"/>
  <c r="P69"/>
  <c r="N140"/>
  <c r="P140"/>
  <c r="N139"/>
  <c r="P139"/>
  <c r="N138"/>
  <c r="P138"/>
  <c r="N89"/>
  <c r="P89"/>
  <c r="N88"/>
  <c r="P88"/>
  <c r="N83"/>
  <c r="N70"/>
  <c r="P70"/>
  <c r="N35"/>
  <c r="N27"/>
  <c r="P27"/>
  <c r="N26"/>
  <c r="N25"/>
  <c r="P25"/>
  <c r="N24"/>
  <c r="N23"/>
  <c r="P23"/>
  <c r="N22"/>
  <c r="N21"/>
  <c r="P21"/>
  <c r="N20"/>
  <c r="N19"/>
  <c r="P19"/>
  <c r="N18"/>
  <c r="N141"/>
  <c r="P141"/>
  <c r="N136"/>
  <c r="P136"/>
  <c r="N135"/>
  <c r="P135"/>
  <c r="N134"/>
  <c r="P134"/>
  <c r="N133"/>
  <c r="P133"/>
  <c r="N132"/>
  <c r="P132"/>
  <c r="N131"/>
  <c r="P131"/>
  <c r="N130"/>
  <c r="P130"/>
  <c r="N129"/>
  <c r="P129"/>
  <c r="N128"/>
  <c r="P128"/>
  <c r="N127"/>
  <c r="P127"/>
  <c r="N126"/>
  <c r="P126"/>
  <c r="N125"/>
  <c r="P125"/>
  <c r="N124"/>
  <c r="P124"/>
  <c r="N123"/>
  <c r="P123"/>
  <c r="N122"/>
  <c r="P122"/>
  <c r="N121"/>
  <c r="P121"/>
  <c r="N120"/>
  <c r="P120"/>
  <c r="N119"/>
  <c r="P119"/>
  <c r="N118"/>
  <c r="P118"/>
  <c r="N117"/>
  <c r="P117"/>
  <c r="N108"/>
  <c r="P108"/>
  <c r="N107"/>
  <c r="P107"/>
  <c r="N106"/>
  <c r="P106"/>
  <c r="N105"/>
  <c r="P105"/>
  <c r="N103"/>
  <c r="N101"/>
  <c r="P101"/>
  <c r="N100"/>
  <c r="N87"/>
  <c r="P87"/>
  <c r="N86"/>
  <c r="N85"/>
  <c r="P85"/>
  <c r="N84"/>
  <c r="N82"/>
  <c r="P82"/>
  <c r="N81"/>
  <c r="N80"/>
  <c r="P80"/>
  <c r="N79"/>
  <c r="N78"/>
  <c r="P78"/>
  <c r="N77"/>
  <c r="N76"/>
  <c r="P76"/>
  <c r="N75"/>
  <c r="N74"/>
  <c r="P74"/>
  <c r="N73"/>
  <c r="N68"/>
  <c r="P68"/>
  <c r="N64"/>
  <c r="N59"/>
  <c r="P59"/>
  <c r="N58"/>
  <c r="P58"/>
  <c r="N57"/>
  <c r="P57"/>
  <c r="N56"/>
  <c r="P56"/>
  <c r="N54"/>
  <c r="P54"/>
  <c r="N52"/>
  <c r="P52"/>
  <c r="N38"/>
  <c r="P38"/>
  <c r="N34"/>
  <c r="P34"/>
  <c r="N32"/>
  <c r="P32"/>
  <c r="N29"/>
  <c r="P29"/>
  <c r="N9"/>
  <c r="P9"/>
  <c r="N11"/>
  <c r="P11"/>
  <c r="N12"/>
  <c r="P12"/>
  <c r="N13"/>
  <c r="P13"/>
  <c r="N8"/>
  <c r="P8"/>
  <c r="S53"/>
  <c r="S9"/>
  <c r="S10"/>
  <c r="S11"/>
  <c r="S12"/>
  <c r="S13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8"/>
  <c r="S39"/>
  <c r="S40"/>
  <c r="S41"/>
  <c r="S42"/>
  <c r="S43"/>
  <c r="S44"/>
  <c r="S45"/>
  <c r="S46"/>
  <c r="S47"/>
  <c r="S48"/>
  <c r="S49"/>
  <c r="S50"/>
  <c r="S51"/>
  <c r="S52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6"/>
  <c r="S97"/>
  <c r="S98"/>
  <c r="S99"/>
  <c r="S100"/>
  <c r="S101"/>
  <c r="S102"/>
  <c r="S103"/>
  <c r="S104"/>
  <c r="S105"/>
  <c r="S106"/>
  <c r="S107"/>
  <c r="S108"/>
  <c r="S111"/>
  <c r="S112"/>
  <c r="S113"/>
  <c r="S114"/>
  <c r="S115"/>
  <c r="S116"/>
  <c r="S117"/>
  <c r="S118"/>
  <c r="S119"/>
  <c r="S120"/>
  <c r="S122"/>
  <c r="S126"/>
  <c r="S132"/>
  <c r="S133"/>
  <c r="S134"/>
  <c r="S135"/>
  <c r="S136"/>
  <c r="S137"/>
  <c r="S138"/>
  <c r="S139"/>
  <c r="S140"/>
  <c r="S141"/>
  <c r="S142"/>
  <c r="S143"/>
  <c r="S8"/>
  <c r="G120"/>
  <c r="G124"/>
  <c r="S124"/>
  <c r="G123"/>
  <c r="S123"/>
  <c r="G127"/>
  <c r="S127"/>
  <c r="G126"/>
  <c r="G121"/>
  <c r="S121"/>
  <c r="G131"/>
  <c r="S131"/>
  <c r="G130"/>
  <c r="S130"/>
  <c r="G129"/>
  <c r="S129"/>
  <c r="G128"/>
  <c r="S128"/>
  <c r="G125"/>
  <c r="S125"/>
  <c r="G110"/>
  <c r="S110"/>
  <c r="G109"/>
  <c r="S109"/>
  <c r="G95"/>
  <c r="S95"/>
</calcChain>
</file>

<file path=xl/sharedStrings.xml><?xml version="1.0" encoding="utf-8"?>
<sst xmlns="http://schemas.openxmlformats.org/spreadsheetml/2006/main" count="832" uniqueCount="297">
  <si>
    <t>DELIVERY SCHEDULE</t>
  </si>
  <si>
    <t>BEDROOMS</t>
  </si>
  <si>
    <t>SUPPLIER</t>
  </si>
  <si>
    <t>ITEM DESCRIPTION</t>
  </si>
  <si>
    <t>PO NUMBER</t>
  </si>
  <si>
    <t>QTY</t>
  </si>
  <si>
    <t>COMMENTS</t>
  </si>
  <si>
    <t>ROSEMOUNT FLOORING</t>
  </si>
  <si>
    <t>KVADRAT</t>
  </si>
  <si>
    <t>ULTRAFABRICS</t>
  </si>
  <si>
    <t>TOP BRASS</t>
  </si>
  <si>
    <t>QUADRIGA</t>
  </si>
  <si>
    <t>PACIFIC COAST</t>
  </si>
  <si>
    <t>MATTRESS TOPPER 160X200</t>
  </si>
  <si>
    <t>ASSA ABLOY</t>
  </si>
  <si>
    <t>DOMETIC</t>
  </si>
  <si>
    <t>MINIBARS</t>
  </si>
  <si>
    <t>CHELSOM LTD</t>
  </si>
  <si>
    <t>BEDHEAD WALL LIGHTS - NO SWIVEL, NO ROD</t>
  </si>
  <si>
    <t>FIXED WALL LIGHTS, NO SWITCH</t>
  </si>
  <si>
    <t>FLOOR LAMP, NO SWITCH, NO PLUG WITH 1.5M LEAD</t>
  </si>
  <si>
    <t>HEADBOARD LED</t>
  </si>
  <si>
    <t>LAMPS FOR BEDHEAD WALL LIGHT</t>
  </si>
  <si>
    <t>LAMPS FOR WALL LIGHT AND FLOOR</t>
  </si>
  <si>
    <t>MRF</t>
  </si>
  <si>
    <t>MRF DESIGN</t>
  </si>
  <si>
    <t>UPHOLSTERED HEADBOARD A 4600</t>
  </si>
  <si>
    <t>MRF TO INSTALL</t>
  </si>
  <si>
    <t>UPHOLSTERED HEADBOARD B SPECIAL</t>
  </si>
  <si>
    <t>DAYBED 1650X750X470</t>
  </si>
  <si>
    <t>DAYBED 1450X650X470</t>
  </si>
  <si>
    <t>BUTE FABRICS</t>
  </si>
  <si>
    <t>STORR CF774 0715 (TEAL) (CUSHION FABRIC 600X600)</t>
  </si>
  <si>
    <t>TO MAKE AND INSTALL BLACKOUT CURTAINS</t>
  </si>
  <si>
    <t>TO MAKE AND INSTALL SHEER CURTAINS</t>
  </si>
  <si>
    <t>PULL RODS X 3</t>
  </si>
  <si>
    <t>CUSHIONS 450X450 - TEAL BLUE</t>
  </si>
  <si>
    <t>CUSHIONS 450X450 - SAFFRON</t>
  </si>
  <si>
    <t>CUSHIONS 450X450 - BLAZE</t>
  </si>
  <si>
    <t>CUSHIONS 600X600 - TEAL BLUE</t>
  </si>
  <si>
    <t>CUSHIONS 600X600 - SAFFRON</t>
  </si>
  <si>
    <t>CUSHIONS 600X600 - BLAZE</t>
  </si>
  <si>
    <t>HENRI DEPAEPE</t>
  </si>
  <si>
    <t>SUCCESS DECT PHONES</t>
  </si>
  <si>
    <t>MARQUIS</t>
  </si>
  <si>
    <t>BED AND MATTRESS 200X200</t>
  </si>
  <si>
    <t>BED AND MATTRESS 150X200</t>
  </si>
  <si>
    <t>MANUSEC</t>
  </si>
  <si>
    <t>HAIRDRYERS EXCEL 1800</t>
  </si>
  <si>
    <t>CONNECTION</t>
  </si>
  <si>
    <t>BEDROOM CHAIRS - BLAZE</t>
  </si>
  <si>
    <t>BEDROOM CHAIRS - SAFFRON</t>
  </si>
  <si>
    <t>BEDROOM CHAIRS - TEAL</t>
  </si>
  <si>
    <t>BUNZL</t>
  </si>
  <si>
    <t>SUNBEAM IRON CENTRE</t>
  </si>
  <si>
    <t>KETTLE</t>
  </si>
  <si>
    <t>7 LITRES OPEN BIN</t>
  </si>
  <si>
    <t>CAMIRA FABRICS</t>
  </si>
  <si>
    <t>MAIN LINE PLUS GIRDER IF276 (FABRIC FOR BACK CHAIR)</t>
  </si>
  <si>
    <t>MESSENGER 3070 (FABRIC INSIDE CHAIR BLAZE)</t>
  </si>
  <si>
    <t>STEELCUT TRIO 453 (FABRIC INSIDE CHAIR SAFFRON)</t>
  </si>
  <si>
    <t>BUTE</t>
  </si>
  <si>
    <t>ELGIN CF667-6326 (FABRIC INSIDE CHAIR TEAL)</t>
  </si>
  <si>
    <t>SYMPHONY</t>
  </si>
  <si>
    <t xml:space="preserve">BEDROOM FURNITURE </t>
  </si>
  <si>
    <t>VESCOM</t>
  </si>
  <si>
    <t>SAGARA SPECIAL (WALLPAPER HEADBOARD WALL)</t>
  </si>
  <si>
    <t>BATHROOMS</t>
  </si>
  <si>
    <t>FAUCETS</t>
  </si>
  <si>
    <t>WC SUSPENDED PAN S50 VITRA</t>
  </si>
  <si>
    <t>VITRA S50 WC SEAT - VI.72-003-001</t>
  </si>
  <si>
    <t>HG PURAVIDA 2H BASIN REF 15084000 (TRIM)</t>
  </si>
  <si>
    <t>HG 2 HOLE BASIN MIX BASIS SET CONC DN15 REF 1362180 (BODY)</t>
  </si>
  <si>
    <t>HG PURA VIDA THERM CHROME REF 15771000 (TRIM FOR SHOWERS)</t>
  </si>
  <si>
    <t>HG IBOX UNIVERSAL CONCEALED - REF 01800180 (SHOWER MIXER BODY)</t>
  </si>
  <si>
    <t>HAND SHOWER ICON 100 REF 27375</t>
  </si>
  <si>
    <t>SHOWER HOSE 1500MM - REF 28364</t>
  </si>
  <si>
    <t>UTOPIA</t>
  </si>
  <si>
    <t>SQUARE SHOWER HEAD 200X200 - REF MIX-HEAD4-C/P</t>
  </si>
  <si>
    <t>INTINCT WALL BRACKET WITH INTEGRAL OUTLET - REF INS-BRACKETOUTLET-C/P</t>
  </si>
  <si>
    <t>VERTICAL STANDALONE BASIN POP UP WASTE REF ELE-PUW/V-C/P</t>
  </si>
  <si>
    <t>WC FRAME - RAPID SL 6/3 L FLUSH - 1.13M - REF 38588001</t>
  </si>
  <si>
    <t>WALL BRACKET FOR RAPID SL</t>
  </si>
  <si>
    <t>SKATE COSMO WALL PLATE FOR AV1</t>
  </si>
  <si>
    <t>LEVEL OPEN PAPER HOLDER</t>
  </si>
  <si>
    <t>LEVEL DOUBLE ROBE HOOK - REF LEV-186-C/P</t>
  </si>
  <si>
    <t>LEVEL - SINGLE TOWEL RAIL 600MM - REF LEVEL-184C/P</t>
  </si>
  <si>
    <t>MODIF GLASS</t>
  </si>
  <si>
    <t>SHOWER SCREEN SIZE 965X2053MM</t>
  </si>
  <si>
    <t>SHOWER SCEEN SIZE 890X2053MM</t>
  </si>
  <si>
    <t>GLASS BACK PAINTED BLAZE DIM 843X2063MM</t>
  </si>
  <si>
    <t>GLASS BACK PAINTED BLAZE DIM 744X2063MM</t>
  </si>
  <si>
    <t>GLASS BACK PAINTED TEAL DIM 843X2063MM</t>
  </si>
  <si>
    <t>GLASS BACK PAINTED TEAL DIM 744X2063MM</t>
  </si>
  <si>
    <t>GLASS BACK PAINTED SAFFRON DIM 843X2063MM</t>
  </si>
  <si>
    <t>GLASS BACK PAINTED SAFFRON DIM 744X2063MM</t>
  </si>
  <si>
    <t>SOLUS CERAMICS</t>
  </si>
  <si>
    <t>WALL TILES 3SCT0031 ABBYSS NATURAL FINISH - DIM 600X300</t>
  </si>
  <si>
    <t>WALL TILES 3SCT0031 ABBYSS NATURAL FINISH - DIM 600X150</t>
  </si>
  <si>
    <t>WALL TILES 3SCT0031 ABBYSS NATURAL FINISH - DIM 600X75</t>
  </si>
  <si>
    <t>FLOOR TILES 3CAT263 ARCHE - DIM 400X600</t>
  </si>
  <si>
    <t>MPI</t>
  </si>
  <si>
    <t>SHOWER TRAY 1700X785</t>
  </si>
  <si>
    <t>SHOWER TRAY 1610X785</t>
  </si>
  <si>
    <t>VANITY UNIT DIM 1060X520</t>
  </si>
  <si>
    <t>VANITY UNIT DIM 900X520</t>
  </si>
  <si>
    <t>VANITY UNIT DIM 750X520</t>
  </si>
  <si>
    <t>SHOWER TRAY 1700X700</t>
  </si>
  <si>
    <t>SHOWER TRAY 1500X1000</t>
  </si>
  <si>
    <t>DEMISTA</t>
  </si>
  <si>
    <t>ANTIMIST PAD 785X524MM</t>
  </si>
  <si>
    <t>CONSTRUCTION SYNERGY</t>
  </si>
  <si>
    <t>U' CHANNELS FOR SHOWER SCREEN</t>
  </si>
  <si>
    <t>TISSUE BOX</t>
  </si>
  <si>
    <t>HAFELE UK</t>
  </si>
  <si>
    <t xml:space="preserve">CLAMP REF 284.01.281 </t>
  </si>
  <si>
    <t>BATHROOM JOINERY INC. DOORS FOR CENTRAL BATHROOMS</t>
  </si>
  <si>
    <t>CORRIDOR</t>
  </si>
  <si>
    <t>ULSTER CARPETS</t>
  </si>
  <si>
    <t>CORRIDOR CARPET</t>
  </si>
  <si>
    <t>DELIVERY ?</t>
  </si>
  <si>
    <t>BOLD CONFIRMED</t>
  </si>
  <si>
    <t>-</t>
  </si>
  <si>
    <t>HOTEL</t>
  </si>
  <si>
    <t>RAMSHEAD CF785 COLOUR 2166 (SAFFRON - CUSHION FABRIC 600X600)</t>
  </si>
  <si>
    <t>SAFES - RIGHT HAND</t>
  </si>
  <si>
    <t>SAFES - LEFT HAND</t>
  </si>
  <si>
    <t>QUANTITY</t>
  </si>
  <si>
    <t>PACKING</t>
  </si>
  <si>
    <t>QUANTITY DELIVERED</t>
  </si>
  <si>
    <t>CHECKED BY (PLEASE PRINT NAME)</t>
  </si>
  <si>
    <t>DATE</t>
  </si>
  <si>
    <t>WC SUSPENDED PANS S50 VITRA</t>
  </si>
  <si>
    <t>HG 2 HOLE BASIN MIX BASIC SET CONC DN15 (REF 13622180)</t>
  </si>
  <si>
    <t>HG IBOX UNIVERSAL CONCEALED (REF 01800180)</t>
  </si>
  <si>
    <t>SHOWER HOSE 1500MM REF 28364</t>
  </si>
  <si>
    <t>SET OF WALL BRACKET FOR RAPID SL</t>
  </si>
  <si>
    <t>SOLUS</t>
  </si>
  <si>
    <t>WALL TILES 3SCT0031 ABYSS NATURAL FINISH - DIM 600X300</t>
  </si>
  <si>
    <t>WALL TILES 3SCT0031 ABYSS NATURAL FINISH - DIM 600X150</t>
  </si>
  <si>
    <t>FLOOR TILES 3CAT263 ARCHE - DIM 600X400</t>
  </si>
  <si>
    <t>200M2</t>
  </si>
  <si>
    <t>SAGARA SPECIAL WALLPAPER</t>
  </si>
  <si>
    <t>SQUARE SHOWER HEAD 200X200</t>
  </si>
  <si>
    <t>CEILING SHROUD FOR SQUARE SHOWER HEAD</t>
  </si>
  <si>
    <t>INSTINCT WALL BRACKET WIHT INTEGRAL OUTLET</t>
  </si>
  <si>
    <t>VERTICAL STANDALONE BASIN POP UP WASTE</t>
  </si>
  <si>
    <t>LEVEL DOUBLE ROBE HOOK</t>
  </si>
  <si>
    <t>LEVEL SINGLE TOWER RAIL 600MM</t>
  </si>
  <si>
    <t>SHOWER TRAY 1500X700</t>
  </si>
  <si>
    <t>SLOTTED CLICK CLACK BASIN WASTE</t>
  </si>
  <si>
    <t>DDA (SHOWERS)</t>
  </si>
  <si>
    <t>ANTI SCALD VALVE</t>
  </si>
  <si>
    <t>CHROME BOTTLE TRAP</t>
  </si>
  <si>
    <t xml:space="preserve">VILLERYO &amp; BOCK TOILET PAN </t>
  </si>
  <si>
    <t>V&amp;B SOFT CLOTHING SEAT</t>
  </si>
  <si>
    <t>KEUCO BACK REST</t>
  </si>
  <si>
    <t>KEUCO GRAB RAILS 582MM (5 PER ROOM)</t>
  </si>
  <si>
    <t>STYLE 10 DUAL FLUSH PLATE - REF 597252</t>
  </si>
  <si>
    <t>DDA WC FRAME 113CM 3/6 LTS FLUSH</t>
  </si>
  <si>
    <t>700MM CONCEALED DROP ARM - RAL SILVER 9006</t>
  </si>
  <si>
    <t>PLASTER BOARD FITTING KIT FOR 700MM DROP ARM</t>
  </si>
  <si>
    <t>V&amp;B SQUARO SHOWER TRAY 900X900</t>
  </si>
  <si>
    <t>CONCEALED SHOWER SEAT 340MM DEP RAL SILVER 9006</t>
  </si>
  <si>
    <t>SHOWER SEAT WALL FIXTURE FOR PLASTERBOARD WALLS</t>
  </si>
  <si>
    <t>PURAVIDA BASIN MIXER CHROME</t>
  </si>
  <si>
    <t>5TH TO 16TH FLOORS</t>
  </si>
  <si>
    <t>PHASE 2</t>
  </si>
  <si>
    <t>PHASE 3</t>
  </si>
  <si>
    <t>PHASE 4</t>
  </si>
  <si>
    <t>ADAPTOR UK WASTE</t>
  </si>
  <si>
    <t>DELIVERY 30TH JANUARY 2012</t>
  </si>
  <si>
    <t>BRACKETS  FOR VANITY UNITS</t>
  </si>
  <si>
    <t>MOTIF GLASS</t>
  </si>
  <si>
    <t>SPARE TOILET ROLL - NEW DESIGN</t>
  </si>
  <si>
    <t>PURAVIDA BASIN MIXER CHROME INC. BASIN WASTE</t>
  </si>
  <si>
    <t>10CM CEILING MOUNT ARM CHROME</t>
  </si>
  <si>
    <t>MINIBAR WITH HINGES ON THE RIGHT</t>
  </si>
  <si>
    <t>MINIBAR WITH HINGES ON THE LEFT</t>
  </si>
  <si>
    <t>HANSGROHE ECOSTAT C TRIM SET WITH DIVERTER</t>
  </si>
  <si>
    <t>INSTALLATION</t>
  </si>
  <si>
    <t>THE LIGHTING HOUSE</t>
  </si>
  <si>
    <t>LUMI WALL LIGHTS</t>
  </si>
  <si>
    <t>CURTAIN TRACKS DDA ROOMS</t>
  </si>
  <si>
    <t>BAYLEY &amp; CO LTD</t>
  </si>
  <si>
    <t>GEEMARC DDA BIG BUTTON PHONES</t>
  </si>
  <si>
    <t>MIRRORS 958X636MM</t>
  </si>
  <si>
    <t>MIRRORS 958X536MM</t>
  </si>
  <si>
    <t>V&amp;B SQUARO SHOWER TRAY 1800X900</t>
  </si>
  <si>
    <r>
      <t xml:space="preserve">PLASTER BOARD FITTING KIT FOR 700MM DROP ARM - </t>
    </r>
    <r>
      <rPr>
        <b/>
        <sz val="10"/>
        <rFont val="Tahoma"/>
        <family val="2"/>
      </rPr>
      <t>REF 1851340PF</t>
    </r>
  </si>
  <si>
    <r>
      <t xml:space="preserve">700MM CONCEALED DROP ARM - RAL SILVER 9006 - ref </t>
    </r>
    <r>
      <rPr>
        <b/>
        <sz val="10"/>
        <rFont val="Tahoma"/>
        <family val="2"/>
      </rPr>
      <t>952700RAL9006</t>
    </r>
  </si>
  <si>
    <r>
      <t xml:space="preserve">PLASTER BOARD FITTING KIT FOR 700MM DROP ARM - </t>
    </r>
    <r>
      <rPr>
        <b/>
        <sz val="10"/>
        <rFont val="Tahoma"/>
        <family val="2"/>
      </rPr>
      <t>REF 935T</t>
    </r>
  </si>
  <si>
    <r>
      <t xml:space="preserve">PLASTER BOARD FITTING KIT FOR 700MM DROP ARM - </t>
    </r>
    <r>
      <rPr>
        <b/>
        <sz val="10"/>
        <rFont val="Tahoma"/>
        <family val="2"/>
      </rPr>
      <t>REF 965WPC</t>
    </r>
  </si>
  <si>
    <r>
      <t xml:space="preserve">CONCEALED SHOWER SEAT 340MM DEP RAL SILVER 9006 - </t>
    </r>
    <r>
      <rPr>
        <b/>
        <sz val="10"/>
        <rFont val="Tahoma"/>
        <family val="2"/>
      </rPr>
      <t>REF 450460RAL9006</t>
    </r>
  </si>
  <si>
    <r>
      <t xml:space="preserve">SHOWER SEAT WALL FIXTURE FOR PLASTERBOARD WALLS - </t>
    </r>
    <r>
      <rPr>
        <b/>
        <sz val="10"/>
        <rFont val="Tahoma"/>
        <family val="2"/>
      </rPr>
      <t>REF 5501080PF</t>
    </r>
  </si>
  <si>
    <r>
      <t xml:space="preserve">SHOWER SEAT WALL FIXTURE FOR PLASTERBOARD WALLS - </t>
    </r>
    <r>
      <rPr>
        <b/>
        <sz val="10"/>
        <rFont val="Tahoma"/>
        <family val="2"/>
      </rPr>
      <t>REF 440430T</t>
    </r>
  </si>
  <si>
    <r>
      <t xml:space="preserve">SHOWER SEAT WALL FIXTURE FOR PLASTERBOARD WALLS - </t>
    </r>
    <r>
      <rPr>
        <b/>
        <sz val="10"/>
        <rFont val="Tahoma"/>
        <family val="2"/>
      </rPr>
      <t>REF 475465WC</t>
    </r>
  </si>
  <si>
    <t xml:space="preserve">KEUCO BACK REST RAIL CHROME REF 34979010600 </t>
  </si>
  <si>
    <t>KEUCO BACK REST DARK GREY REF 34979000037</t>
  </si>
  <si>
    <t xml:space="preserve">SHOWER DOOR </t>
  </si>
  <si>
    <t>DDA BEDROOM CHAIR - BLAZE - SH 523MM</t>
  </si>
  <si>
    <t>DDA BEDROOM CHAIR - SAFFRON - SH 523MM</t>
  </si>
  <si>
    <t>DDA BEDROOM CHAIR - TEAL - SH 523MM</t>
  </si>
  <si>
    <t>BACK PAINTED GLASS 2238X600 TEAL BLUE</t>
  </si>
  <si>
    <t>BACK PAINTED GLASS 2238X600 SAFFRON</t>
  </si>
  <si>
    <t>BACK PAINTED GLASS 2238X600 BLAZE</t>
  </si>
  <si>
    <t>MATTRESS TOPPER 100X200</t>
  </si>
  <si>
    <t>MEMORY FOAM PILLOWS</t>
  </si>
  <si>
    <t>9TH FLOOR</t>
  </si>
  <si>
    <t>8TH FLOOR</t>
  </si>
  <si>
    <t>7TH FLOOR</t>
  </si>
  <si>
    <t>6TH FLOOR</t>
  </si>
  <si>
    <t>5TH FLOOR</t>
  </si>
  <si>
    <t>1 SAFES MISSING - CHECK SITE</t>
  </si>
  <si>
    <t>6.56LM</t>
  </si>
  <si>
    <t>36LM</t>
  </si>
  <si>
    <t>FIXED WALL LIGHTS, NO SWITCH - ZZ/11079ZW1</t>
  </si>
  <si>
    <t>BEDHEAD WALL LIGHTS - NO SWIVEL, NO ROD   ZZ/11079/BWL</t>
  </si>
  <si>
    <t>FLOOR LAMP, NO SWITCH, NO PLUG WITH 1.5M LEAD ZZ/11079ZFS</t>
  </si>
  <si>
    <t>HEADBOARD LED LED/700/BN</t>
  </si>
  <si>
    <t>HEADBOARD LED POWER SUPPLY XT/LED/R</t>
  </si>
  <si>
    <t>LAMPS FOR BEDHEAD WALL LIGHT XLA/1492/E27</t>
  </si>
  <si>
    <t>LAMPS FOR WALL LIGHT AND FLOOR XLA/1481/E27</t>
  </si>
  <si>
    <t>SHADES FOR BEDHEAD WALL LIGHTS ZZ/11079/BWL/SH</t>
  </si>
  <si>
    <t>SHADES FOR FIXED WALL LIGHTS ZZ/11079/W1/SH</t>
  </si>
  <si>
    <t>SHADES FOR FLOOR LAMP ZZ/11079/FS/SH</t>
  </si>
  <si>
    <t>6 LM</t>
  </si>
  <si>
    <t>19 LM</t>
  </si>
  <si>
    <t>2LM</t>
  </si>
  <si>
    <t>8LM</t>
  </si>
  <si>
    <t>AT MARQUIS</t>
  </si>
  <si>
    <t>668LM</t>
  </si>
  <si>
    <t>SHOWER TRAY 1500X700 (ROOM FINISHING 20 &amp; 21)</t>
  </si>
  <si>
    <t>VANITY UNIT DDA</t>
  </si>
  <si>
    <t>ENOUGH FOR AT LEAST 40 ROOMS ON SITE</t>
  </si>
  <si>
    <t>41M2 ON SITE</t>
  </si>
  <si>
    <t>25.92M2 ON SITE</t>
  </si>
  <si>
    <t>34.56M2 ON SITE</t>
  </si>
  <si>
    <t>160M2</t>
  </si>
  <si>
    <t>184M2</t>
  </si>
  <si>
    <t>263M2</t>
  </si>
  <si>
    <t>400M2</t>
  </si>
  <si>
    <t>GEESA SOAP DISH</t>
  </si>
  <si>
    <t>SEAT RING ONLY</t>
  </si>
  <si>
    <t>VILLERYO &amp; BOCK TOILET PAN INC. SEAT RING ONLY</t>
  </si>
  <si>
    <t>????????????</t>
  </si>
  <si>
    <t>2 + 1 FAULTY TO BE REPLACED BY UTOPIA</t>
  </si>
  <si>
    <t>5 FLOORS</t>
  </si>
  <si>
    <t>20 ROOMS</t>
  </si>
  <si>
    <t>18 ROOMS</t>
  </si>
  <si>
    <t xml:space="preserve">QTY </t>
  </si>
  <si>
    <t>BED AND ATTRESS 100X200</t>
  </si>
  <si>
    <t>DELIVERED AT MRF 10/08/12</t>
  </si>
  <si>
    <t xml:space="preserve">DELIVERY </t>
  </si>
  <si>
    <t>BEDROOMS 9th FLOOR</t>
  </si>
  <si>
    <t>DELIVERY</t>
  </si>
  <si>
    <t>MATTRESS TOPPER 200X200</t>
  </si>
  <si>
    <t>check qty</t>
  </si>
  <si>
    <t>check del</t>
  </si>
  <si>
    <t>TBC</t>
  </si>
  <si>
    <t>CHECK SITE</t>
  </si>
  <si>
    <t>2 FROM MANCHESTER</t>
  </si>
  <si>
    <t>TOTAL</t>
  </si>
  <si>
    <t>BRISA 303 - HEADBOARD / DAYBED FABRIC (LM)</t>
  </si>
  <si>
    <t>1 FROM MANCESTER</t>
  </si>
  <si>
    <t>LEVEL SPARE PAPER HOLDER</t>
  </si>
  <si>
    <t>SAFES WITH HINGES ON LEFT</t>
  </si>
  <si>
    <t>SAFES WITH HINGES ON RIGHT</t>
  </si>
  <si>
    <t xml:space="preserve">SHOWER SCREEN SIZE </t>
  </si>
  <si>
    <t xml:space="preserve">MIRRORS </t>
  </si>
  <si>
    <t>GLASS BACK PAINTED SAFFRON DIM 799X2063MM</t>
  </si>
  <si>
    <t>GLASS BACK PAINTED SAFFRON DIM 843X1690MM</t>
  </si>
  <si>
    <t xml:space="preserve">GLASS BACK PAINTED SAFFRON DIM </t>
  </si>
  <si>
    <t>01/10 to 03/10</t>
  </si>
  <si>
    <t>TV REMOVAL</t>
  </si>
  <si>
    <t>03/10 &amp; 4/10</t>
  </si>
  <si>
    <t>ON SITE</t>
  </si>
  <si>
    <t>wc 17/09</t>
  </si>
  <si>
    <t>ENG OF AUG</t>
  </si>
  <si>
    <t>N/A</t>
  </si>
  <si>
    <t>Progarm dates sent</t>
  </si>
  <si>
    <t>17/10 &amp; 18/10</t>
  </si>
  <si>
    <t>14/10 to 16/10</t>
  </si>
  <si>
    <r>
      <t>SET OF BRACKETS FOR VANITY UNIT</t>
    </r>
    <r>
      <rPr>
        <b/>
        <sz val="12"/>
        <rFont val="Tahoma"/>
        <family val="2"/>
      </rPr>
      <t xml:space="preserve"> </t>
    </r>
    <r>
      <rPr>
        <b/>
        <sz val="10"/>
        <rFont val="Tahoma"/>
        <family val="2"/>
      </rPr>
      <t>(SENT 1 PHASE IN ADVANCE)</t>
    </r>
  </si>
  <si>
    <t>06/11 to 08/11</t>
  </si>
  <si>
    <t>09/11 &amp; 10/11</t>
  </si>
  <si>
    <t>20/11 to 22/11</t>
  </si>
  <si>
    <t>23/11 &amp; 24/11</t>
  </si>
  <si>
    <t>16/12 to 18/12</t>
  </si>
  <si>
    <t>19/11 &amp; 20/11</t>
  </si>
  <si>
    <t>Any Time Hotel</t>
  </si>
  <si>
    <t xml:space="preserve">Example number </t>
  </si>
  <si>
    <t xml:space="preserve">ON SITE FROM strip out </t>
  </si>
  <si>
    <t xml:space="preserve">QTY FROM </t>
  </si>
  <si>
    <t>XYZ Ltd</t>
  </si>
  <si>
    <t>XYX Ltd</t>
  </si>
  <si>
    <t>TBA</t>
  </si>
</sst>
</file>

<file path=xl/styles.xml><?xml version="1.0" encoding="utf-8"?>
<styleSheet xmlns="http://schemas.openxmlformats.org/spreadsheetml/2006/main">
  <numFmts count="2">
    <numFmt numFmtId="164" formatCode="[$-409]d\-mmm;@"/>
    <numFmt numFmtId="165" formatCode="dd/mm/yy;@"/>
  </numFmts>
  <fonts count="43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i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u/>
      <sz val="14"/>
      <name val="Comic Sans MS"/>
      <family val="4"/>
    </font>
    <font>
      <b/>
      <u/>
      <sz val="16"/>
      <name val="Comic Sans MS"/>
      <family val="4"/>
    </font>
    <font>
      <u/>
      <sz val="16"/>
      <name val="Comic Sans MS"/>
      <family val="4"/>
    </font>
    <font>
      <b/>
      <u/>
      <sz val="12"/>
      <name val="Comic Sans MS"/>
      <family val="4"/>
    </font>
    <font>
      <sz val="16"/>
      <name val="Comic Sans MS"/>
      <family val="4"/>
    </font>
    <font>
      <sz val="10"/>
      <name val="Comic Sans MS"/>
      <family val="4"/>
    </font>
    <font>
      <b/>
      <i/>
      <sz val="12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i/>
      <sz val="10"/>
      <name val="Tahoma"/>
      <family val="2"/>
    </font>
    <font>
      <b/>
      <sz val="8"/>
      <name val="Tahoma"/>
      <family val="2"/>
    </font>
    <font>
      <sz val="16"/>
      <name val="Calibri"/>
      <family val="2"/>
    </font>
    <font>
      <b/>
      <u/>
      <sz val="16"/>
      <name val="Calibri"/>
      <family val="2"/>
    </font>
    <font>
      <b/>
      <i/>
      <sz val="10"/>
      <name val="Tahoma"/>
      <family val="2"/>
    </font>
    <font>
      <b/>
      <sz val="11"/>
      <color indexed="8"/>
      <name val="Calibri"/>
      <family val="2"/>
    </font>
    <font>
      <b/>
      <i/>
      <sz val="18"/>
      <color indexed="8"/>
      <name val="Calibri"/>
      <family val="2"/>
    </font>
    <font>
      <i/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0"/>
      <name val="Arial Black"/>
      <family val="2"/>
    </font>
    <font>
      <sz val="10"/>
      <name val="Arial Black"/>
      <family val="2"/>
    </font>
    <font>
      <b/>
      <i/>
      <sz val="12"/>
      <name val="Times New Roman"/>
      <family val="1"/>
    </font>
    <font>
      <b/>
      <i/>
      <sz val="10"/>
      <name val="Arial"/>
      <family val="2"/>
    </font>
    <font>
      <sz val="11"/>
      <color indexed="8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Tahoma"/>
      <family val="2"/>
    </font>
    <font>
      <sz val="8"/>
      <color indexed="10"/>
      <name val="Tahoma"/>
      <family val="2"/>
    </font>
    <font>
      <sz val="10"/>
      <color indexed="10"/>
      <name val="Tahoma"/>
      <family val="2"/>
    </font>
    <font>
      <sz val="8"/>
      <name val="Comic Sans MS"/>
      <family val="4"/>
    </font>
    <font>
      <b/>
      <sz val="10"/>
      <color indexed="10"/>
      <name val="Tahoma"/>
      <family val="2"/>
    </font>
    <font>
      <b/>
      <i/>
      <sz val="10"/>
      <color indexed="10"/>
      <name val="Tahoma"/>
      <family val="2"/>
    </font>
    <font>
      <b/>
      <sz val="11"/>
      <color indexed="10"/>
      <name val="Calibri"/>
      <family val="2"/>
    </font>
    <font>
      <b/>
      <sz val="16"/>
      <name val="Comic Sans MS"/>
      <family val="4"/>
    </font>
    <font>
      <b/>
      <sz val="12"/>
      <name val="Tahoma"/>
      <family val="2"/>
    </font>
    <font>
      <b/>
      <sz val="10"/>
      <color indexed="40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7">
    <xf numFmtId="0" fontId="0" fillId="0" borderId="0" xfId="0"/>
    <xf numFmtId="0" fontId="1" fillId="0" borderId="0" xfId="1"/>
    <xf numFmtId="0" fontId="10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65" fontId="4" fillId="2" borderId="2" xfId="1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5" fillId="0" borderId="0" xfId="1" applyFont="1" applyBorder="1"/>
    <xf numFmtId="0" fontId="5" fillId="0" borderId="0" xfId="1" applyFont="1"/>
    <xf numFmtId="0" fontId="5" fillId="0" borderId="0" xfId="1" applyFont="1" applyFill="1" applyBorder="1"/>
    <xf numFmtId="0" fontId="5" fillId="0" borderId="0" xfId="1" applyFont="1" applyFill="1"/>
    <xf numFmtId="0" fontId="16" fillId="0" borderId="5" xfId="1" applyFont="1" applyFill="1" applyBorder="1" applyAlignment="1">
      <alignment vertical="center" wrapText="1"/>
    </xf>
    <xf numFmtId="0" fontId="17" fillId="0" borderId="6" xfId="1" applyFont="1" applyFill="1" applyBorder="1" applyAlignment="1">
      <alignment vertical="center" wrapText="1"/>
    </xf>
    <xf numFmtId="165" fontId="17" fillId="0" borderId="6" xfId="1" applyNumberFormat="1" applyFont="1" applyFill="1" applyBorder="1" applyAlignment="1">
      <alignment vertical="center" wrapText="1"/>
    </xf>
    <xf numFmtId="0" fontId="17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vertical="center" wrapText="1"/>
    </xf>
    <xf numFmtId="0" fontId="18" fillId="0" borderId="6" xfId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20" fillId="0" borderId="0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6" fillId="0" borderId="8" xfId="1" applyFont="1" applyFill="1" applyBorder="1" applyAlignment="1">
      <alignment vertical="center" wrapText="1"/>
    </xf>
    <xf numFmtId="0" fontId="17" fillId="0" borderId="9" xfId="1" applyFont="1" applyFill="1" applyBorder="1" applyAlignment="1">
      <alignment vertical="center" wrapText="1"/>
    </xf>
    <xf numFmtId="165" fontId="17" fillId="0" borderId="9" xfId="1" applyNumberFormat="1" applyFont="1" applyFill="1" applyBorder="1" applyAlignment="1">
      <alignment vertical="center" wrapText="1"/>
    </xf>
    <xf numFmtId="0" fontId="18" fillId="0" borderId="9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vertical="center" wrapText="1"/>
    </xf>
    <xf numFmtId="0" fontId="17" fillId="0" borderId="5" xfId="1" applyFont="1" applyFill="1" applyBorder="1" applyAlignment="1">
      <alignment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17" fillId="0" borderId="6" xfId="1" applyNumberFormat="1" applyFont="1" applyFill="1" applyBorder="1" applyAlignment="1">
      <alignment horizontal="center" vertical="center" wrapText="1"/>
    </xf>
    <xf numFmtId="0" fontId="17" fillId="3" borderId="9" xfId="1" applyNumberFormat="1" applyFont="1" applyFill="1" applyBorder="1" applyAlignment="1">
      <alignment horizontal="center" vertical="center" wrapText="1"/>
    </xf>
    <xf numFmtId="0" fontId="8" fillId="3" borderId="0" xfId="1" applyNumberFormat="1" applyFont="1" applyFill="1" applyAlignment="1">
      <alignment horizontal="center"/>
    </xf>
    <xf numFmtId="0" fontId="22" fillId="0" borderId="6" xfId="1" applyFont="1" applyFill="1" applyBorder="1" applyAlignment="1">
      <alignment horizontal="center" vertical="center" wrapText="1"/>
    </xf>
    <xf numFmtId="0" fontId="17" fillId="0" borderId="6" xfId="1" quotePrefix="1" applyFont="1" applyFill="1" applyBorder="1" applyAlignment="1">
      <alignment vertical="center" wrapText="1"/>
    </xf>
    <xf numFmtId="0" fontId="1" fillId="0" borderId="7" xfId="1" applyFont="1" applyFill="1" applyBorder="1" applyAlignment="1">
      <alignment vertical="center" wrapText="1"/>
    </xf>
    <xf numFmtId="0" fontId="25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11" xfId="1" applyFont="1" applyFill="1" applyBorder="1" applyAlignment="1">
      <alignment horizontal="center" vertical="center" wrapText="1"/>
    </xf>
    <xf numFmtId="0" fontId="27" fillId="0" borderId="5" xfId="1" applyFont="1" applyFill="1" applyBorder="1" applyAlignment="1">
      <alignment vertical="center" wrapText="1"/>
    </xf>
    <xf numFmtId="0" fontId="28" fillId="0" borderId="6" xfId="1" applyFont="1" applyFill="1" applyBorder="1" applyAlignment="1">
      <alignment vertical="center" wrapText="1"/>
    </xf>
    <xf numFmtId="0" fontId="28" fillId="0" borderId="6" xfId="1" applyFont="1" applyFill="1" applyBorder="1" applyAlignment="1">
      <alignment horizontal="center" vertical="center" wrapText="1"/>
    </xf>
    <xf numFmtId="0" fontId="28" fillId="0" borderId="12" xfId="1" applyFont="1" applyFill="1" applyBorder="1" applyAlignment="1">
      <alignment horizontal="center" vertical="center" wrapText="1"/>
    </xf>
    <xf numFmtId="0" fontId="27" fillId="0" borderId="7" xfId="1" applyFont="1" applyFill="1" applyBorder="1" applyAlignment="1">
      <alignment vertical="center" wrapText="1"/>
    </xf>
    <xf numFmtId="0" fontId="30" fillId="0" borderId="0" xfId="0" applyFont="1"/>
    <xf numFmtId="0" fontId="27" fillId="0" borderId="13" xfId="1" applyFont="1" applyFill="1" applyBorder="1" applyAlignment="1">
      <alignment vertical="center" wrapText="1"/>
    </xf>
    <xf numFmtId="0" fontId="27" fillId="0" borderId="14" xfId="1" applyFont="1" applyFill="1" applyBorder="1" applyAlignment="1">
      <alignment vertical="center" wrapText="1"/>
    </xf>
    <xf numFmtId="0" fontId="29" fillId="0" borderId="0" xfId="0" applyFont="1" applyFill="1" applyBorder="1" applyAlignment="1">
      <alignment horizontal="center" vertical="top" wrapText="1"/>
    </xf>
    <xf numFmtId="0" fontId="1" fillId="0" borderId="13" xfId="1" applyFont="1" applyFill="1" applyBorder="1" applyAlignment="1">
      <alignment vertical="center" wrapText="1"/>
    </xf>
    <xf numFmtId="0" fontId="1" fillId="0" borderId="15" xfId="1" applyFont="1" applyFill="1" applyBorder="1" applyAlignment="1">
      <alignment vertical="center" wrapText="1"/>
    </xf>
    <xf numFmtId="0" fontId="1" fillId="0" borderId="16" xfId="1" applyFont="1" applyFill="1" applyBorder="1" applyAlignment="1">
      <alignment vertical="center" wrapText="1"/>
    </xf>
    <xf numFmtId="0" fontId="1" fillId="0" borderId="6" xfId="1" applyFont="1" applyFill="1" applyBorder="1" applyAlignment="1">
      <alignment vertical="center" wrapText="1"/>
    </xf>
    <xf numFmtId="0" fontId="1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vertical="center" wrapText="1"/>
    </xf>
    <xf numFmtId="0" fontId="1" fillId="0" borderId="17" xfId="1" applyFont="1" applyFill="1" applyBorder="1" applyAlignment="1">
      <alignment horizontal="center" vertical="center" wrapText="1"/>
    </xf>
    <xf numFmtId="0" fontId="1" fillId="0" borderId="18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4" fillId="0" borderId="13" xfId="1" applyFont="1" applyFill="1" applyBorder="1" applyAlignment="1">
      <alignment vertical="center" wrapText="1"/>
    </xf>
    <xf numFmtId="0" fontId="31" fillId="0" borderId="18" xfId="0" applyFont="1" applyBorder="1" applyAlignment="1">
      <alignment horizontal="center" vertical="center"/>
    </xf>
    <xf numFmtId="0" fontId="1" fillId="0" borderId="15" xfId="1" quotePrefix="1" applyFont="1" applyFill="1" applyBorder="1" applyAlignment="1">
      <alignment vertical="center" wrapText="1"/>
    </xf>
    <xf numFmtId="0" fontId="4" fillId="0" borderId="5" xfId="1" applyFont="1" applyFill="1" applyBorder="1" applyAlignment="1">
      <alignment vertical="center" wrapText="1"/>
    </xf>
    <xf numFmtId="0" fontId="31" fillId="0" borderId="0" xfId="0" applyFont="1"/>
    <xf numFmtId="0" fontId="11" fillId="0" borderId="0" xfId="1" applyNumberFormat="1" applyFont="1" applyAlignment="1">
      <alignment horizontal="center" vertical="center" wrapText="1"/>
    </xf>
    <xf numFmtId="0" fontId="1" fillId="0" borderId="0" xfId="1" applyNumberFormat="1"/>
    <xf numFmtId="0" fontId="0" fillId="0" borderId="0" xfId="0" applyNumberFormat="1"/>
    <xf numFmtId="0" fontId="18" fillId="3" borderId="12" xfId="1" applyFont="1" applyFill="1" applyBorder="1" applyAlignment="1">
      <alignment horizontal="center" vertical="center" wrapText="1"/>
    </xf>
    <xf numFmtId="0" fontId="18" fillId="0" borderId="12" xfId="1" applyFont="1" applyFill="1" applyBorder="1" applyAlignment="1">
      <alignment horizontal="center" vertical="center" wrapText="1"/>
    </xf>
    <xf numFmtId="0" fontId="18" fillId="4" borderId="16" xfId="1" applyFont="1" applyFill="1" applyBorder="1" applyAlignment="1">
      <alignment horizontal="center" vertical="center" wrapText="1"/>
    </xf>
    <xf numFmtId="0" fontId="18" fillId="4" borderId="7" xfId="1" applyFont="1" applyFill="1" applyBorder="1" applyAlignment="1">
      <alignment horizontal="center" vertical="center" wrapText="1"/>
    </xf>
    <xf numFmtId="0" fontId="18" fillId="4" borderId="19" xfId="1" applyFont="1" applyFill="1" applyBorder="1" applyAlignment="1">
      <alignment horizontal="center" vertical="center" wrapText="1"/>
    </xf>
    <xf numFmtId="0" fontId="18" fillId="4" borderId="10" xfId="1" applyFont="1" applyFill="1" applyBorder="1" applyAlignment="1">
      <alignment horizontal="center" vertical="center" wrapText="1"/>
    </xf>
    <xf numFmtId="0" fontId="18" fillId="4" borderId="20" xfId="1" applyFont="1" applyFill="1" applyBorder="1" applyAlignment="1">
      <alignment horizontal="center" vertical="center" wrapText="1"/>
    </xf>
    <xf numFmtId="0" fontId="18" fillId="4" borderId="14" xfId="1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16" fontId="18" fillId="4" borderId="14" xfId="1" applyNumberFormat="1" applyFont="1" applyFill="1" applyBorder="1" applyAlignment="1">
      <alignment horizontal="center" vertical="center" wrapText="1"/>
    </xf>
    <xf numFmtId="0" fontId="23" fillId="0" borderId="0" xfId="0" applyFont="1"/>
    <xf numFmtId="0" fontId="17" fillId="3" borderId="6" xfId="1" applyFont="1" applyFill="1" applyBorder="1" applyAlignment="1">
      <alignment vertical="center" wrapText="1"/>
    </xf>
    <xf numFmtId="165" fontId="17" fillId="3" borderId="6" xfId="1" applyNumberFormat="1" applyFont="1" applyFill="1" applyBorder="1" applyAlignment="1">
      <alignment vertical="center" wrapText="1"/>
    </xf>
    <xf numFmtId="0" fontId="17" fillId="3" borderId="6" xfId="1" applyNumberFormat="1" applyFont="1" applyFill="1" applyBorder="1" applyAlignment="1">
      <alignment horizontal="center" vertical="center" wrapText="1"/>
    </xf>
    <xf numFmtId="0" fontId="32" fillId="0" borderId="7" xfId="1" applyFont="1" applyFill="1" applyBorder="1" applyAlignment="1">
      <alignment vertical="center" wrapText="1"/>
    </xf>
    <xf numFmtId="0" fontId="16" fillId="0" borderId="6" xfId="1" applyFont="1" applyFill="1" applyBorder="1" applyAlignment="1">
      <alignment vertical="center" wrapText="1"/>
    </xf>
    <xf numFmtId="0" fontId="1" fillId="0" borderId="0" xfId="1" applyFont="1"/>
    <xf numFmtId="0" fontId="0" fillId="0" borderId="0" xfId="0" applyFont="1"/>
    <xf numFmtId="0" fontId="4" fillId="2" borderId="24" xfId="1" applyFont="1" applyFill="1" applyBorder="1" applyAlignment="1">
      <alignment horizontal="center" vertical="center" wrapText="1"/>
    </xf>
    <xf numFmtId="0" fontId="27" fillId="0" borderId="12" xfId="1" applyFont="1" applyFill="1" applyBorder="1" applyAlignment="1">
      <alignment vertical="center" wrapText="1"/>
    </xf>
    <xf numFmtId="0" fontId="4" fillId="0" borderId="18" xfId="1" applyFont="1" applyFill="1" applyBorder="1" applyAlignment="1">
      <alignment vertical="center" wrapText="1"/>
    </xf>
    <xf numFmtId="0" fontId="0" fillId="7" borderId="25" xfId="0" applyFill="1" applyBorder="1"/>
    <xf numFmtId="0" fontId="0" fillId="7" borderId="26" xfId="0" applyFill="1" applyBorder="1"/>
    <xf numFmtId="0" fontId="0" fillId="7" borderId="27" xfId="0" applyFill="1" applyBorder="1"/>
    <xf numFmtId="0" fontId="23" fillId="7" borderId="3" xfId="0" applyFont="1" applyFill="1" applyBorder="1" applyAlignment="1">
      <alignment horizontal="center" vertical="center"/>
    </xf>
    <xf numFmtId="1" fontId="11" fillId="0" borderId="0" xfId="1" applyNumberFormat="1" applyFont="1" applyAlignment="1">
      <alignment horizontal="center" vertical="center" wrapText="1"/>
    </xf>
    <xf numFmtId="1" fontId="1" fillId="0" borderId="0" xfId="1" applyNumberFormat="1" applyFont="1"/>
    <xf numFmtId="1" fontId="0" fillId="0" borderId="0" xfId="0" applyNumberFormat="1" applyFont="1"/>
    <xf numFmtId="0" fontId="4" fillId="0" borderId="15" xfId="1" applyFont="1" applyFill="1" applyBorder="1" applyAlignment="1">
      <alignment vertical="center" wrapText="1"/>
    </xf>
    <xf numFmtId="0" fontId="35" fillId="0" borderId="6" xfId="1" applyNumberFormat="1" applyFont="1" applyFill="1" applyBorder="1" applyAlignment="1">
      <alignment horizontal="center" vertical="center" wrapText="1"/>
    </xf>
    <xf numFmtId="15" fontId="6" fillId="0" borderId="0" xfId="1" applyNumberFormat="1" applyFont="1" applyFill="1" applyBorder="1" applyAlignment="1" applyProtection="1">
      <alignment horizontal="left" vertical="center"/>
      <protection locked="0"/>
    </xf>
    <xf numFmtId="0" fontId="6" fillId="0" borderId="0" xfId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Border="1" applyAlignment="1" applyProtection="1">
      <alignment horizontal="center" vertical="center" wrapText="1"/>
      <protection locked="0"/>
    </xf>
    <xf numFmtId="0" fontId="6" fillId="0" borderId="0" xfId="1" applyNumberFormat="1" applyFont="1" applyBorder="1" applyAlignment="1" applyProtection="1">
      <alignment horizontal="center" vertical="center" wrapText="1"/>
      <protection locked="0"/>
    </xf>
    <xf numFmtId="0" fontId="15" fillId="0" borderId="0" xfId="1" applyFont="1" applyBorder="1" applyAlignment="1" applyProtection="1">
      <alignment horizontal="center" vertical="center" wrapText="1"/>
      <protection locked="0"/>
    </xf>
    <xf numFmtId="0" fontId="3" fillId="0" borderId="0" xfId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" fillId="0" borderId="0" xfId="1" applyNumberFormat="1" applyFont="1"/>
    <xf numFmtId="0" fontId="0" fillId="0" borderId="0" xfId="0" applyNumberFormat="1" applyFont="1"/>
    <xf numFmtId="0" fontId="5" fillId="3" borderId="0" xfId="1" applyFont="1" applyFill="1" applyBorder="1"/>
    <xf numFmtId="0" fontId="2" fillId="3" borderId="0" xfId="1" applyNumberFormat="1" applyFont="1" applyFill="1" applyBorder="1" applyAlignment="1">
      <alignment horizontal="center" vertical="center" wrapText="1"/>
    </xf>
    <xf numFmtId="164" fontId="2" fillId="3" borderId="0" xfId="1" applyNumberFormat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vertical="center" wrapText="1"/>
    </xf>
    <xf numFmtId="0" fontId="1" fillId="0" borderId="25" xfId="1" applyFont="1" applyFill="1" applyBorder="1" applyAlignment="1">
      <alignment vertical="center" wrapText="1"/>
    </xf>
    <xf numFmtId="0" fontId="32" fillId="0" borderId="25" xfId="1" applyFont="1" applyFill="1" applyBorder="1" applyAlignment="1">
      <alignment vertical="center" wrapText="1"/>
    </xf>
    <xf numFmtId="0" fontId="37" fillId="0" borderId="5" xfId="1" applyFont="1" applyFill="1" applyBorder="1" applyAlignment="1">
      <alignment vertical="center" wrapText="1"/>
    </xf>
    <xf numFmtId="0" fontId="37" fillId="0" borderId="6" xfId="1" applyFont="1" applyFill="1" applyBorder="1" applyAlignment="1">
      <alignment vertical="center" wrapText="1"/>
    </xf>
    <xf numFmtId="165" fontId="37" fillId="0" borderId="6" xfId="1" applyNumberFormat="1" applyFont="1" applyFill="1" applyBorder="1" applyAlignment="1">
      <alignment vertical="center" wrapText="1"/>
    </xf>
    <xf numFmtId="0" fontId="37" fillId="0" borderId="6" xfId="1" applyNumberFormat="1" applyFont="1" applyFill="1" applyBorder="1" applyAlignment="1">
      <alignment horizontal="center" vertical="center" wrapText="1"/>
    </xf>
    <xf numFmtId="0" fontId="38" fillId="0" borderId="6" xfId="1" applyFont="1" applyFill="1" applyBorder="1" applyAlignment="1">
      <alignment horizontal="center" vertical="center" wrapText="1"/>
    </xf>
    <xf numFmtId="0" fontId="32" fillId="0" borderId="0" xfId="1" applyFont="1" applyFill="1" applyBorder="1"/>
    <xf numFmtId="0" fontId="39" fillId="0" borderId="0" xfId="0" applyFont="1"/>
    <xf numFmtId="0" fontId="20" fillId="0" borderId="0" xfId="1" applyFont="1" applyBorder="1" applyAlignment="1">
      <alignment horizontal="center" vertical="center"/>
    </xf>
    <xf numFmtId="0" fontId="36" fillId="3" borderId="0" xfId="1" applyNumberFormat="1" applyFont="1" applyFill="1" applyAlignment="1">
      <alignment horizontal="center" vertical="center" wrapText="1"/>
    </xf>
    <xf numFmtId="0" fontId="17" fillId="8" borderId="6" xfId="1" applyFont="1" applyFill="1" applyBorder="1" applyAlignment="1">
      <alignment vertical="center" wrapText="1"/>
    </xf>
    <xf numFmtId="165" fontId="17" fillId="0" borderId="6" xfId="1" applyNumberFormat="1" applyFont="1" applyFill="1" applyBorder="1" applyAlignment="1">
      <alignment horizontal="center" vertical="center" wrapText="1"/>
    </xf>
    <xf numFmtId="165" fontId="16" fillId="0" borderId="6" xfId="1" applyNumberFormat="1" applyFont="1" applyFill="1" applyBorder="1" applyAlignment="1">
      <alignment vertical="center" wrapText="1"/>
    </xf>
    <xf numFmtId="0" fontId="16" fillId="0" borderId="6" xfId="1" applyNumberFormat="1" applyFont="1" applyFill="1" applyBorder="1" applyAlignment="1">
      <alignment horizontal="center" vertical="center" wrapText="1"/>
    </xf>
    <xf numFmtId="0" fontId="17" fillId="8" borderId="6" xfId="1" applyFont="1" applyFill="1" applyBorder="1" applyAlignment="1">
      <alignment horizontal="right" vertical="center" wrapText="1"/>
    </xf>
    <xf numFmtId="0" fontId="17" fillId="9" borderId="5" xfId="1" applyFont="1" applyFill="1" applyBorder="1" applyAlignment="1">
      <alignment vertical="center" wrapText="1"/>
    </xf>
    <xf numFmtId="0" fontId="4" fillId="7" borderId="24" xfId="1" applyFont="1" applyFill="1" applyBorder="1" applyAlignment="1">
      <alignment horizontal="center" vertical="center" wrapText="1"/>
    </xf>
    <xf numFmtId="0" fontId="4" fillId="7" borderId="3" xfId="1" applyFont="1" applyFill="1" applyBorder="1" applyAlignment="1">
      <alignment horizontal="center" vertical="center" wrapText="1"/>
    </xf>
    <xf numFmtId="164" fontId="2" fillId="7" borderId="7" xfId="1" applyNumberFormat="1" applyFont="1" applyFill="1" applyBorder="1" applyAlignment="1">
      <alignment horizontal="center" vertical="center" wrapText="1"/>
    </xf>
    <xf numFmtId="1" fontId="1" fillId="7" borderId="4" xfId="1" applyNumberFormat="1" applyFont="1" applyFill="1" applyBorder="1" applyAlignment="1">
      <alignment horizontal="center" vertical="center" wrapText="1"/>
    </xf>
    <xf numFmtId="0" fontId="1" fillId="7" borderId="4" xfId="1" applyFont="1" applyFill="1" applyBorder="1" applyAlignment="1">
      <alignment horizontal="center" vertical="center" wrapText="1"/>
    </xf>
    <xf numFmtId="0" fontId="4" fillId="5" borderId="4" xfId="1" applyNumberFormat="1" applyFont="1" applyFill="1" applyBorder="1" applyAlignment="1">
      <alignment horizontal="center" vertical="center" wrapText="1"/>
    </xf>
    <xf numFmtId="0" fontId="1" fillId="5" borderId="4" xfId="1" applyFont="1" applyFill="1" applyBorder="1" applyAlignment="1">
      <alignment horizontal="center" vertical="center" wrapText="1"/>
    </xf>
    <xf numFmtId="164" fontId="19" fillId="5" borderId="7" xfId="1" applyNumberFormat="1" applyFont="1" applyFill="1" applyBorder="1" applyAlignment="1">
      <alignment horizontal="center" vertical="center" wrapText="1"/>
    </xf>
    <xf numFmtId="164" fontId="2" fillId="5" borderId="7" xfId="1" applyNumberFormat="1" applyFont="1" applyFill="1" applyBorder="1" applyAlignment="1">
      <alignment horizontal="center" vertical="center" wrapText="1"/>
    </xf>
    <xf numFmtId="164" fontId="33" fillId="5" borderId="7" xfId="1" applyNumberFormat="1" applyFont="1" applyFill="1" applyBorder="1" applyAlignment="1">
      <alignment horizontal="center" vertical="center" wrapText="1"/>
    </xf>
    <xf numFmtId="164" fontId="34" fillId="5" borderId="7" xfId="1" applyNumberFormat="1" applyFont="1" applyFill="1" applyBorder="1" applyAlignment="1">
      <alignment horizontal="center" vertical="center" wrapText="1"/>
    </xf>
    <xf numFmtId="164" fontId="19" fillId="5" borderId="28" xfId="1" applyNumberFormat="1" applyFont="1" applyFill="1" applyBorder="1" applyAlignment="1">
      <alignment horizontal="center" vertical="center" wrapText="1"/>
    </xf>
    <xf numFmtId="164" fontId="2" fillId="5" borderId="29" xfId="1" applyNumberFormat="1" applyFont="1" applyFill="1" applyBorder="1" applyAlignment="1">
      <alignment horizontal="center" vertical="center" wrapText="1"/>
    </xf>
    <xf numFmtId="0" fontId="1" fillId="5" borderId="4" xfId="1" applyNumberFormat="1" applyFont="1" applyFill="1" applyBorder="1" applyAlignment="1">
      <alignment horizontal="center" vertical="center" wrapText="1"/>
    </xf>
    <xf numFmtId="0" fontId="4" fillId="6" borderId="22" xfId="1" applyNumberFormat="1" applyFont="1" applyFill="1" applyBorder="1" applyAlignment="1">
      <alignment horizontal="center" vertical="center" wrapText="1"/>
    </xf>
    <xf numFmtId="0" fontId="1" fillId="6" borderId="22" xfId="1" applyFont="1" applyFill="1" applyBorder="1" applyAlignment="1">
      <alignment horizontal="center" vertical="center" wrapText="1"/>
    </xf>
    <xf numFmtId="0" fontId="16" fillId="7" borderId="12" xfId="1" applyFont="1" applyFill="1" applyBorder="1" applyAlignment="1">
      <alignment horizontal="center" vertical="center" wrapText="1"/>
    </xf>
    <xf numFmtId="0" fontId="37" fillId="7" borderId="12" xfId="1" applyFont="1" applyFill="1" applyBorder="1" applyAlignment="1">
      <alignment horizontal="center" vertical="center" wrapText="1"/>
    </xf>
    <xf numFmtId="0" fontId="40" fillId="0" borderId="0" xfId="1" applyFont="1" applyBorder="1" applyAlignment="1">
      <alignment horizontal="center" vertical="center" wrapText="1"/>
    </xf>
    <xf numFmtId="0" fontId="16" fillId="7" borderId="9" xfId="1" applyFont="1" applyFill="1" applyBorder="1" applyAlignment="1">
      <alignment horizontal="center" vertical="center" wrapText="1"/>
    </xf>
    <xf numFmtId="0" fontId="4" fillId="0" borderId="0" xfId="1" applyFont="1"/>
    <xf numFmtId="0" fontId="16" fillId="5" borderId="12" xfId="1" applyFont="1" applyFill="1" applyBorder="1" applyAlignment="1">
      <alignment horizontal="center" vertical="center" wrapText="1"/>
    </xf>
    <xf numFmtId="0" fontId="37" fillId="5" borderId="12" xfId="1" applyFont="1" applyFill="1" applyBorder="1" applyAlignment="1">
      <alignment horizontal="center" vertical="center" wrapText="1"/>
    </xf>
    <xf numFmtId="0" fontId="16" fillId="5" borderId="9" xfId="1" applyFont="1" applyFill="1" applyBorder="1" applyAlignment="1">
      <alignment horizontal="center" vertical="center" wrapText="1"/>
    </xf>
    <xf numFmtId="0" fontId="16" fillId="6" borderId="12" xfId="1" applyFont="1" applyFill="1" applyBorder="1" applyAlignment="1">
      <alignment horizontal="center" vertical="center" wrapText="1"/>
    </xf>
    <xf numFmtId="0" fontId="37" fillId="6" borderId="12" xfId="1" applyFont="1" applyFill="1" applyBorder="1" applyAlignment="1">
      <alignment horizontal="center" vertical="center" wrapText="1"/>
    </xf>
    <xf numFmtId="0" fontId="16" fillId="6" borderId="9" xfId="1" applyFont="1" applyFill="1" applyBorder="1" applyAlignment="1">
      <alignment horizontal="center" vertical="center" wrapText="1"/>
    </xf>
    <xf numFmtId="0" fontId="11" fillId="3" borderId="0" xfId="1" applyFont="1" applyFill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 applyProtection="1">
      <alignment horizontal="center" vertical="center" wrapText="1"/>
      <protection locked="0"/>
    </xf>
    <xf numFmtId="0" fontId="1" fillId="3" borderId="4" xfId="1" applyFont="1" applyFill="1" applyBorder="1" applyAlignment="1">
      <alignment horizontal="center" vertical="center" wrapText="1"/>
    </xf>
    <xf numFmtId="164" fontId="2" fillId="3" borderId="7" xfId="1" applyNumberFormat="1" applyFont="1" applyFill="1" applyBorder="1" applyAlignment="1">
      <alignment horizontal="center" vertical="center" wrapText="1"/>
    </xf>
    <xf numFmtId="164" fontId="2" fillId="3" borderId="29" xfId="1" applyNumberFormat="1" applyFont="1" applyFill="1" applyBorder="1" applyAlignment="1">
      <alignment horizontal="center" vertical="center" wrapText="1"/>
    </xf>
    <xf numFmtId="0" fontId="1" fillId="3" borderId="0" xfId="1" applyFont="1" applyFill="1"/>
    <xf numFmtId="0" fontId="0" fillId="3" borderId="0" xfId="0" applyFont="1" applyFill="1"/>
    <xf numFmtId="0" fontId="16" fillId="3" borderId="7" xfId="1" applyNumberFormat="1" applyFont="1" applyFill="1" applyBorder="1" applyAlignment="1">
      <alignment horizontal="center" vertical="center" wrapText="1"/>
    </xf>
    <xf numFmtId="16" fontId="16" fillId="7" borderId="12" xfId="1" applyNumberFormat="1" applyFont="1" applyFill="1" applyBorder="1" applyAlignment="1">
      <alignment horizontal="center" vertical="center" wrapText="1"/>
    </xf>
    <xf numFmtId="16" fontId="16" fillId="9" borderId="12" xfId="1" applyNumberFormat="1" applyFont="1" applyFill="1" applyBorder="1" applyAlignment="1">
      <alignment horizontal="center" vertical="center" wrapText="1"/>
    </xf>
    <xf numFmtId="16" fontId="16" fillId="10" borderId="12" xfId="1" applyNumberFormat="1" applyFont="1" applyFill="1" applyBorder="1" applyAlignment="1">
      <alignment horizontal="center" vertical="center" wrapText="1"/>
    </xf>
    <xf numFmtId="16" fontId="16" fillId="8" borderId="12" xfId="1" applyNumberFormat="1" applyFont="1" applyFill="1" applyBorder="1" applyAlignment="1">
      <alignment horizontal="center" vertical="center" wrapText="1"/>
    </xf>
    <xf numFmtId="16" fontId="16" fillId="2" borderId="12" xfId="1" applyNumberFormat="1" applyFont="1" applyFill="1" applyBorder="1" applyAlignment="1">
      <alignment horizontal="center" vertical="center" wrapText="1"/>
    </xf>
    <xf numFmtId="16" fontId="16" fillId="11" borderId="12" xfId="1" applyNumberFormat="1" applyFont="1" applyFill="1" applyBorder="1" applyAlignment="1">
      <alignment horizontal="center" vertical="center" wrapText="1"/>
    </xf>
    <xf numFmtId="0" fontId="17" fillId="9" borderId="6" xfId="1" applyFont="1" applyFill="1" applyBorder="1" applyAlignment="1">
      <alignment vertical="center" wrapText="1"/>
    </xf>
    <xf numFmtId="0" fontId="16" fillId="9" borderId="12" xfId="1" applyFont="1" applyFill="1" applyBorder="1" applyAlignment="1">
      <alignment horizontal="center" vertical="center" wrapText="1"/>
    </xf>
    <xf numFmtId="16" fontId="42" fillId="5" borderId="12" xfId="1" applyNumberFormat="1" applyFont="1" applyFill="1" applyBorder="1" applyAlignment="1">
      <alignment horizontal="center" vertical="center" wrapText="1"/>
    </xf>
    <xf numFmtId="16" fontId="16" fillId="3" borderId="12" xfId="1" applyNumberFormat="1" applyFont="1" applyFill="1" applyBorder="1" applyAlignment="1">
      <alignment horizontal="center" vertical="center" wrapText="1"/>
    </xf>
    <xf numFmtId="16" fontId="16" fillId="12" borderId="12" xfId="1" applyNumberFormat="1" applyFont="1" applyFill="1" applyBorder="1" applyAlignment="1">
      <alignment horizontal="center" vertical="center" wrapText="1"/>
    </xf>
    <xf numFmtId="0" fontId="7" fillId="7" borderId="23" xfId="1" applyNumberFormat="1" applyFont="1" applyFill="1" applyBorder="1" applyAlignment="1" applyProtection="1">
      <alignment horizontal="center" vertical="center" wrapText="1"/>
      <protection locked="0"/>
    </xf>
    <xf numFmtId="0" fontId="0" fillId="7" borderId="4" xfId="0" applyFill="1" applyBorder="1" applyAlignment="1" applyProtection="1">
      <alignment horizontal="center" vertical="center" wrapText="1"/>
      <protection locked="0"/>
    </xf>
    <xf numFmtId="0" fontId="7" fillId="5" borderId="23" xfId="1" applyNumberFormat="1" applyFont="1" applyFill="1" applyBorder="1" applyAlignment="1" applyProtection="1">
      <alignment horizontal="center" vertical="center" wrapText="1"/>
      <protection locked="0"/>
    </xf>
    <xf numFmtId="0" fontId="0" fillId="5" borderId="4" xfId="0" applyFill="1" applyBorder="1" applyAlignment="1" applyProtection="1">
      <alignment horizontal="center" vertical="center" wrapText="1"/>
      <protection locked="0"/>
    </xf>
    <xf numFmtId="0" fontId="14" fillId="7" borderId="23" xfId="1" applyNumberFormat="1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14" fillId="5" borderId="23" xfId="1" applyNumberFormat="1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4" fillId="0" borderId="30" xfId="1" applyFont="1" applyFill="1" applyBorder="1" applyAlignment="1">
      <alignment vertical="center" wrapText="1"/>
    </xf>
    <xf numFmtId="0" fontId="23" fillId="0" borderId="31" xfId="0" applyFont="1" applyBorder="1" applyAlignment="1">
      <alignment vertical="center" wrapText="1"/>
    </xf>
    <xf numFmtId="0" fontId="23" fillId="0" borderId="27" xfId="0" applyFont="1" applyBorder="1" applyAlignment="1">
      <alignment vertical="center" wrapText="1"/>
    </xf>
    <xf numFmtId="0" fontId="9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1" fontId="7" fillId="7" borderId="24" xfId="1" applyNumberFormat="1" applyFont="1" applyFill="1" applyBorder="1" applyAlignment="1" applyProtection="1">
      <alignment horizontal="center" vertical="center" wrapText="1"/>
      <protection locked="0"/>
    </xf>
    <xf numFmtId="0" fontId="7" fillId="6" borderId="23" xfId="1" applyNumberFormat="1" applyFont="1" applyFill="1" applyBorder="1" applyAlignment="1" applyProtection="1">
      <alignment horizontal="center" vertical="center" wrapText="1"/>
      <protection locked="0"/>
    </xf>
    <xf numFmtId="0" fontId="0" fillId="6" borderId="4" xfId="0" applyFill="1" applyBorder="1" applyAlignment="1" applyProtection="1">
      <alignment horizontal="center" vertical="center" wrapText="1"/>
      <protection locked="0"/>
    </xf>
    <xf numFmtId="1" fontId="7" fillId="5" borderId="23" xfId="1" applyNumberFormat="1" applyFont="1" applyFill="1" applyBorder="1" applyAlignment="1" applyProtection="1">
      <alignment horizontal="center" vertical="center" wrapText="1"/>
      <protection locked="0"/>
    </xf>
    <xf numFmtId="0" fontId="14" fillId="5" borderId="23" xfId="1" applyFont="1" applyFill="1" applyBorder="1" applyAlignment="1">
      <alignment horizontal="center" vertical="center"/>
    </xf>
    <xf numFmtId="0" fontId="14" fillId="6" borderId="23" xfId="1" applyNumberFormat="1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1" fontId="14" fillId="7" borderId="23" xfId="1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85"/>
  <sheetViews>
    <sheetView tabSelected="1" view="pageBreakPreview" zoomScale="60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F144" sqref="F39:F144"/>
    </sheetView>
  </sheetViews>
  <sheetFormatPr defaultRowHeight="15"/>
  <cols>
    <col min="1" max="1" width="17.85546875" customWidth="1"/>
    <col min="2" max="2" width="70.42578125" customWidth="1"/>
    <col min="3" max="3" width="14.85546875" customWidth="1"/>
    <col min="4" max="4" width="38.140625" customWidth="1"/>
    <col min="5" max="5" width="14.5703125" customWidth="1"/>
    <col min="6" max="6" width="18.85546875" customWidth="1"/>
    <col min="7" max="7" width="12.140625" customWidth="1"/>
    <col min="8" max="8" width="15.7109375" customWidth="1"/>
    <col min="9" max="9" width="17.85546875" style="85" customWidth="1"/>
    <col min="10" max="10" width="16" customWidth="1"/>
    <col min="11" max="11" width="11.28515625" style="73" customWidth="1"/>
    <col min="12" max="12" width="16.42578125" style="92" customWidth="1"/>
    <col min="13" max="13" width="15.85546875" style="73" customWidth="1"/>
    <col min="14" max="14" width="16.5703125" style="92" customWidth="1"/>
    <col min="15" max="15" width="11.28515625" style="102" customWidth="1"/>
    <col min="16" max="16" width="17" style="92" customWidth="1"/>
    <col min="17" max="17" width="11.28515625" style="113" customWidth="1"/>
    <col min="18" max="18" width="17.5703125" style="92" customWidth="1"/>
    <col min="19" max="19" width="17.5703125" style="169" customWidth="1"/>
    <col min="20" max="20" width="46.7109375" customWidth="1"/>
  </cols>
  <sheetData>
    <row r="1" spans="1:24" ht="24.75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2"/>
      <c r="V1" s="2"/>
      <c r="W1" s="2"/>
      <c r="X1" s="3"/>
    </row>
    <row r="2" spans="1:24" ht="24.75">
      <c r="A2" s="194" t="s">
        <v>290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4"/>
      <c r="V2" s="4"/>
      <c r="W2" s="2"/>
      <c r="X2" s="3"/>
    </row>
    <row r="3" spans="1:24" ht="24.75" customHeight="1">
      <c r="A3" s="194" t="s">
        <v>1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4"/>
      <c r="V3" s="4"/>
      <c r="W3" s="2"/>
      <c r="X3" s="3"/>
    </row>
    <row r="4" spans="1:24" ht="25.5" thickBot="1">
      <c r="A4" s="21"/>
      <c r="B4" s="22"/>
      <c r="C4" s="22"/>
      <c r="D4" s="22"/>
      <c r="E4" s="22"/>
      <c r="F4" s="23"/>
      <c r="G4" s="127"/>
      <c r="H4" s="24"/>
      <c r="I4" s="153"/>
      <c r="J4" s="3"/>
      <c r="K4" s="71"/>
      <c r="L4" s="3"/>
      <c r="M4" s="71"/>
      <c r="N4" s="3"/>
      <c r="O4" s="100"/>
      <c r="P4" s="3"/>
      <c r="Q4" s="128"/>
      <c r="R4" s="3"/>
      <c r="S4" s="162"/>
      <c r="T4" s="5"/>
      <c r="U4" s="2"/>
      <c r="V4" s="3"/>
    </row>
    <row r="5" spans="1:24" ht="25.5" thickBot="1">
      <c r="A5" s="21"/>
      <c r="B5" s="22"/>
      <c r="C5" s="22"/>
      <c r="D5" s="22"/>
      <c r="E5" s="22"/>
      <c r="F5" s="23"/>
      <c r="G5" s="127"/>
      <c r="H5" s="24"/>
      <c r="I5" s="186" t="s">
        <v>208</v>
      </c>
      <c r="J5" s="187"/>
      <c r="K5" s="188" t="s">
        <v>209</v>
      </c>
      <c r="L5" s="189"/>
      <c r="M5" s="200" t="s">
        <v>210</v>
      </c>
      <c r="N5" s="201"/>
      <c r="O5" s="202" t="s">
        <v>211</v>
      </c>
      <c r="P5" s="187"/>
      <c r="Q5" s="199" t="s">
        <v>212</v>
      </c>
      <c r="R5" s="189"/>
      <c r="S5" s="163" t="s">
        <v>262</v>
      </c>
      <c r="T5" s="2"/>
      <c r="U5" s="4"/>
      <c r="V5" s="4"/>
      <c r="W5" s="2"/>
      <c r="X5" s="3"/>
    </row>
    <row r="6" spans="1:24" s="111" customFormat="1" ht="17.25" customHeight="1" thickBot="1">
      <c r="A6" s="105"/>
      <c r="B6" s="106"/>
      <c r="C6" s="106"/>
      <c r="D6" s="106"/>
      <c r="E6" s="106"/>
      <c r="F6" s="107"/>
      <c r="G6" s="108"/>
      <c r="H6" s="107"/>
      <c r="I6" s="182" t="s">
        <v>248</v>
      </c>
      <c r="J6" s="183" t="s">
        <v>121</v>
      </c>
      <c r="K6" s="184" t="s">
        <v>248</v>
      </c>
      <c r="L6" s="185" t="s">
        <v>121</v>
      </c>
      <c r="M6" s="196" t="s">
        <v>248</v>
      </c>
      <c r="N6" s="197"/>
      <c r="O6" s="195" t="s">
        <v>249</v>
      </c>
      <c r="P6" s="183"/>
      <c r="Q6" s="198" t="s">
        <v>248</v>
      </c>
      <c r="R6" s="185"/>
      <c r="S6" s="164"/>
      <c r="T6" s="107"/>
      <c r="U6" s="107"/>
      <c r="V6" s="107"/>
      <c r="W6" s="109"/>
      <c r="X6" s="110"/>
    </row>
    <row r="7" spans="1:24" ht="65.25" customHeight="1" thickBot="1">
      <c r="A7" s="6" t="s">
        <v>2</v>
      </c>
      <c r="B7" s="7" t="s">
        <v>3</v>
      </c>
      <c r="C7" s="7" t="s">
        <v>292</v>
      </c>
      <c r="D7" s="7" t="s">
        <v>291</v>
      </c>
      <c r="E7" s="7" t="s">
        <v>293</v>
      </c>
      <c r="F7" s="8" t="s">
        <v>4</v>
      </c>
      <c r="G7" s="31" t="s">
        <v>5</v>
      </c>
      <c r="H7" s="7" t="s">
        <v>120</v>
      </c>
      <c r="I7" s="135" t="s">
        <v>250</v>
      </c>
      <c r="J7" s="136" t="s">
        <v>131</v>
      </c>
      <c r="K7" s="140" t="s">
        <v>5</v>
      </c>
      <c r="L7" s="141" t="s">
        <v>131</v>
      </c>
      <c r="M7" s="149" t="s">
        <v>5</v>
      </c>
      <c r="N7" s="150" t="s">
        <v>131</v>
      </c>
      <c r="O7" s="138" t="s">
        <v>5</v>
      </c>
      <c r="P7" s="139" t="s">
        <v>131</v>
      </c>
      <c r="Q7" s="148" t="s">
        <v>5</v>
      </c>
      <c r="R7" s="141" t="s">
        <v>131</v>
      </c>
      <c r="S7" s="165"/>
      <c r="T7" s="10" t="s">
        <v>6</v>
      </c>
      <c r="U7" s="11"/>
      <c r="V7" s="11"/>
      <c r="W7" s="11"/>
      <c r="X7" s="12"/>
    </row>
    <row r="8" spans="1:24" ht="24.95" customHeight="1">
      <c r="A8" s="30" t="s">
        <v>14</v>
      </c>
      <c r="B8" s="16" t="s">
        <v>125</v>
      </c>
      <c r="C8" s="16">
        <v>1</v>
      </c>
      <c r="D8" s="17"/>
      <c r="E8" s="104">
        <v>47</v>
      </c>
      <c r="F8" s="17"/>
      <c r="G8" s="104"/>
      <c r="H8" s="20" t="s">
        <v>123</v>
      </c>
      <c r="I8" s="151">
        <v>10</v>
      </c>
      <c r="J8" s="173">
        <v>41183</v>
      </c>
      <c r="K8" s="156">
        <v>10</v>
      </c>
      <c r="L8" s="173">
        <v>41197</v>
      </c>
      <c r="M8" s="159">
        <v>10</v>
      </c>
      <c r="N8" s="173">
        <f>SUM(L8+23)</f>
        <v>41220</v>
      </c>
      <c r="O8" s="151">
        <v>9</v>
      </c>
      <c r="P8" s="173">
        <f>SUM(N8+14)</f>
        <v>41234</v>
      </c>
      <c r="Q8" s="156">
        <v>10</v>
      </c>
      <c r="R8" s="173">
        <f>SUM(L8+63)</f>
        <v>41260</v>
      </c>
      <c r="S8" s="170">
        <f>SUM(C8+E8+G8-I8-K8-M8-O8-Q8)</f>
        <v>-1</v>
      </c>
      <c r="T8" s="37" t="s">
        <v>213</v>
      </c>
      <c r="U8" s="13"/>
      <c r="V8" s="13"/>
      <c r="W8" s="13"/>
    </row>
    <row r="9" spans="1:24" ht="24.95" customHeight="1">
      <c r="A9" s="30" t="s">
        <v>14</v>
      </c>
      <c r="B9" s="16" t="s">
        <v>126</v>
      </c>
      <c r="C9" s="133"/>
      <c r="D9" s="17"/>
      <c r="E9" s="104">
        <v>49</v>
      </c>
      <c r="F9" s="17"/>
      <c r="G9" s="104"/>
      <c r="H9" s="20" t="s">
        <v>123</v>
      </c>
      <c r="I9" s="151">
        <v>10</v>
      </c>
      <c r="J9" s="173">
        <v>41183</v>
      </c>
      <c r="K9" s="156">
        <v>10</v>
      </c>
      <c r="L9" s="173">
        <v>41197</v>
      </c>
      <c r="M9" s="159">
        <v>10</v>
      </c>
      <c r="N9" s="173">
        <f>SUM(L9+23)</f>
        <v>41220</v>
      </c>
      <c r="O9" s="151">
        <v>9</v>
      </c>
      <c r="P9" s="173">
        <f>SUM(N9+14)</f>
        <v>41234</v>
      </c>
      <c r="Q9" s="156">
        <v>10</v>
      </c>
      <c r="R9" s="173">
        <f>SUM(L9+63)</f>
        <v>41260</v>
      </c>
      <c r="S9" s="170">
        <f t="shared" ref="S9:S73" si="0">SUM(C9+E9+G9-I9-K9-M9-O9-Q9)</f>
        <v>0</v>
      </c>
      <c r="T9" s="19"/>
      <c r="U9" s="13"/>
      <c r="V9" s="13"/>
      <c r="W9" s="13"/>
    </row>
    <row r="10" spans="1:24" ht="24.95" customHeight="1">
      <c r="A10" s="134" t="s">
        <v>184</v>
      </c>
      <c r="B10" s="16" t="s">
        <v>185</v>
      </c>
      <c r="C10" s="16"/>
      <c r="D10" s="16"/>
      <c r="E10" s="16"/>
      <c r="F10" s="17"/>
      <c r="G10" s="32"/>
      <c r="H10" s="20" t="s">
        <v>123</v>
      </c>
      <c r="I10" s="151">
        <v>1</v>
      </c>
      <c r="J10" s="174">
        <v>41171</v>
      </c>
      <c r="K10" s="156">
        <v>1</v>
      </c>
      <c r="L10" s="142"/>
      <c r="M10" s="159">
        <v>1</v>
      </c>
      <c r="N10" s="142"/>
      <c r="O10" s="151">
        <v>1</v>
      </c>
      <c r="P10" s="142"/>
      <c r="Q10" s="156">
        <v>1</v>
      </c>
      <c r="R10" s="142"/>
      <c r="S10" s="170">
        <f t="shared" si="0"/>
        <v>-5</v>
      </c>
      <c r="T10" s="19"/>
      <c r="U10" s="13"/>
      <c r="V10" s="13"/>
      <c r="W10" s="13"/>
    </row>
    <row r="11" spans="1:24" ht="24.95" customHeight="1">
      <c r="A11" s="30" t="s">
        <v>53</v>
      </c>
      <c r="B11" s="16" t="s">
        <v>54</v>
      </c>
      <c r="C11" s="16"/>
      <c r="D11" s="16"/>
      <c r="E11" s="16"/>
      <c r="F11" s="131"/>
      <c r="G11" s="132">
        <v>98</v>
      </c>
      <c r="H11" s="20" t="s">
        <v>123</v>
      </c>
      <c r="I11" s="151">
        <v>20</v>
      </c>
      <c r="J11" s="173">
        <v>41183</v>
      </c>
      <c r="K11" s="156">
        <v>20</v>
      </c>
      <c r="L11" s="173">
        <v>41197</v>
      </c>
      <c r="M11" s="159">
        <v>20</v>
      </c>
      <c r="N11" s="173">
        <f>SUM(L11+23)</f>
        <v>41220</v>
      </c>
      <c r="O11" s="151">
        <v>18</v>
      </c>
      <c r="P11" s="173">
        <f>SUM(N11+14)</f>
        <v>41234</v>
      </c>
      <c r="Q11" s="156">
        <v>20</v>
      </c>
      <c r="R11" s="173">
        <f>SUM(L11+63)</f>
        <v>41260</v>
      </c>
      <c r="S11" s="170">
        <f t="shared" si="0"/>
        <v>0</v>
      </c>
      <c r="T11" s="19"/>
      <c r="U11" s="13"/>
      <c r="V11" s="13"/>
      <c r="W11" s="13"/>
    </row>
    <row r="12" spans="1:24" ht="24.95" customHeight="1">
      <c r="A12" s="30" t="s">
        <v>53</v>
      </c>
      <c r="B12" s="16" t="s">
        <v>55</v>
      </c>
      <c r="C12" s="16"/>
      <c r="D12" s="16"/>
      <c r="E12" s="16"/>
      <c r="F12" s="131"/>
      <c r="G12" s="132">
        <v>98</v>
      </c>
      <c r="H12" s="20" t="s">
        <v>123</v>
      </c>
      <c r="I12" s="151">
        <v>20</v>
      </c>
      <c r="J12" s="173">
        <v>41183</v>
      </c>
      <c r="K12" s="156">
        <v>20</v>
      </c>
      <c r="L12" s="173">
        <v>41197</v>
      </c>
      <c r="M12" s="159">
        <v>20</v>
      </c>
      <c r="N12" s="173">
        <f>SUM(L12+23)</f>
        <v>41220</v>
      </c>
      <c r="O12" s="151">
        <v>18</v>
      </c>
      <c r="P12" s="173">
        <f>SUM(N12+14)</f>
        <v>41234</v>
      </c>
      <c r="Q12" s="156">
        <v>20</v>
      </c>
      <c r="R12" s="173">
        <f>SUM(L12+63)</f>
        <v>41260</v>
      </c>
      <c r="S12" s="170">
        <f t="shared" si="0"/>
        <v>0</v>
      </c>
      <c r="T12" s="19"/>
      <c r="U12" s="13"/>
      <c r="V12" s="13"/>
      <c r="W12" s="13"/>
    </row>
    <row r="13" spans="1:24" ht="24.95" customHeight="1">
      <c r="A13" s="30" t="s">
        <v>53</v>
      </c>
      <c r="B13" s="16" t="s">
        <v>56</v>
      </c>
      <c r="C13" s="16"/>
      <c r="D13" s="16"/>
      <c r="E13" s="16"/>
      <c r="F13" s="131"/>
      <c r="G13" s="132">
        <v>98</v>
      </c>
      <c r="H13" s="20" t="s">
        <v>123</v>
      </c>
      <c r="I13" s="151">
        <v>20</v>
      </c>
      <c r="J13" s="173">
        <v>41183</v>
      </c>
      <c r="K13" s="156">
        <v>20</v>
      </c>
      <c r="L13" s="173">
        <v>41197</v>
      </c>
      <c r="M13" s="159">
        <v>20</v>
      </c>
      <c r="N13" s="173">
        <f>SUM(L13+23)</f>
        <v>41220</v>
      </c>
      <c r="O13" s="151">
        <v>18</v>
      </c>
      <c r="P13" s="173">
        <f>SUM(N13+14)</f>
        <v>41234</v>
      </c>
      <c r="Q13" s="156">
        <v>20</v>
      </c>
      <c r="R13" s="173">
        <f>SUM(L13+63)</f>
        <v>41260</v>
      </c>
      <c r="S13" s="170">
        <f t="shared" si="0"/>
        <v>0</v>
      </c>
      <c r="T13" s="19"/>
      <c r="U13" s="13"/>
      <c r="V13" s="13"/>
      <c r="W13" s="13"/>
    </row>
    <row r="14" spans="1:24" ht="24.95" customHeight="1">
      <c r="A14" s="30" t="s">
        <v>31</v>
      </c>
      <c r="B14" s="16" t="s">
        <v>32</v>
      </c>
      <c r="C14" s="16"/>
      <c r="D14" s="16"/>
      <c r="E14" s="16"/>
      <c r="F14" s="131"/>
      <c r="G14" s="132" t="s">
        <v>229</v>
      </c>
      <c r="H14" s="20" t="s">
        <v>24</v>
      </c>
      <c r="I14" s="151" t="s">
        <v>122</v>
      </c>
      <c r="J14" s="171" t="s">
        <v>279</v>
      </c>
      <c r="K14" s="156" t="s">
        <v>122</v>
      </c>
      <c r="L14" s="143"/>
      <c r="M14" s="159" t="s">
        <v>122</v>
      </c>
      <c r="N14" s="143"/>
      <c r="O14" s="151" t="s">
        <v>122</v>
      </c>
      <c r="P14" s="143"/>
      <c r="Q14" s="156" t="s">
        <v>122</v>
      </c>
      <c r="R14" s="143"/>
      <c r="S14" s="170" t="s">
        <v>122</v>
      </c>
      <c r="T14" s="37" t="s">
        <v>252</v>
      </c>
      <c r="U14" s="13"/>
      <c r="V14" s="13"/>
      <c r="W14" s="13"/>
    </row>
    <row r="15" spans="1:24" ht="24.95" customHeight="1">
      <c r="A15" s="30" t="s">
        <v>31</v>
      </c>
      <c r="B15" s="16" t="s">
        <v>124</v>
      </c>
      <c r="C15" s="16"/>
      <c r="D15" s="16"/>
      <c r="E15" s="16"/>
      <c r="F15" s="131"/>
      <c r="G15" s="132" t="s">
        <v>228</v>
      </c>
      <c r="H15" s="20" t="s">
        <v>24</v>
      </c>
      <c r="I15" s="151" t="s">
        <v>122</v>
      </c>
      <c r="J15" s="171" t="s">
        <v>279</v>
      </c>
      <c r="K15" s="156" t="s">
        <v>122</v>
      </c>
      <c r="L15" s="143"/>
      <c r="M15" s="159" t="s">
        <v>122</v>
      </c>
      <c r="N15" s="143"/>
      <c r="O15" s="151" t="s">
        <v>122</v>
      </c>
      <c r="P15" s="143"/>
      <c r="Q15" s="156" t="s">
        <v>122</v>
      </c>
      <c r="R15" s="143"/>
      <c r="S15" s="170" t="s">
        <v>122</v>
      </c>
      <c r="T15" s="37" t="s">
        <v>252</v>
      </c>
      <c r="U15" s="13"/>
      <c r="V15" s="13"/>
      <c r="W15" s="13"/>
    </row>
    <row r="16" spans="1:24" ht="24.95" customHeight="1">
      <c r="A16" s="30" t="s">
        <v>61</v>
      </c>
      <c r="B16" s="16" t="s">
        <v>62</v>
      </c>
      <c r="C16" s="16"/>
      <c r="D16" s="16"/>
      <c r="E16" s="16"/>
      <c r="F16" s="131"/>
      <c r="G16" s="132" t="s">
        <v>214</v>
      </c>
      <c r="H16" s="20" t="s">
        <v>49</v>
      </c>
      <c r="I16" s="151" t="s">
        <v>122</v>
      </c>
      <c r="J16" s="171" t="s">
        <v>279</v>
      </c>
      <c r="K16" s="156" t="s">
        <v>122</v>
      </c>
      <c r="L16" s="143"/>
      <c r="M16" s="159" t="s">
        <v>122</v>
      </c>
      <c r="N16" s="143"/>
      <c r="O16" s="151" t="s">
        <v>122</v>
      </c>
      <c r="P16" s="143"/>
      <c r="Q16" s="156" t="s">
        <v>122</v>
      </c>
      <c r="R16" s="143"/>
      <c r="S16" s="170" t="s">
        <v>122</v>
      </c>
      <c r="T16" s="19"/>
      <c r="U16" s="13"/>
      <c r="V16" s="13"/>
      <c r="W16" s="13"/>
    </row>
    <row r="17" spans="1:23" ht="24.95" customHeight="1">
      <c r="A17" s="30" t="s">
        <v>57</v>
      </c>
      <c r="B17" s="16" t="s">
        <v>58</v>
      </c>
      <c r="C17" s="16"/>
      <c r="D17" s="16"/>
      <c r="E17" s="16"/>
      <c r="F17" s="131"/>
      <c r="G17" s="132" t="s">
        <v>215</v>
      </c>
      <c r="H17" s="20" t="s">
        <v>49</v>
      </c>
      <c r="I17" s="151" t="s">
        <v>122</v>
      </c>
      <c r="J17" s="171" t="s">
        <v>279</v>
      </c>
      <c r="K17" s="156" t="s">
        <v>122</v>
      </c>
      <c r="L17" s="143"/>
      <c r="M17" s="159" t="s">
        <v>122</v>
      </c>
      <c r="N17" s="143"/>
      <c r="O17" s="151" t="s">
        <v>122</v>
      </c>
      <c r="P17" s="143"/>
      <c r="Q17" s="156" t="s">
        <v>122</v>
      </c>
      <c r="R17" s="143"/>
      <c r="S17" s="170" t="s">
        <v>122</v>
      </c>
      <c r="T17" s="19"/>
      <c r="U17" s="13"/>
      <c r="V17" s="13"/>
      <c r="W17" s="13"/>
    </row>
    <row r="18" spans="1:23" ht="48" customHeight="1">
      <c r="A18" s="30" t="s">
        <v>17</v>
      </c>
      <c r="B18" s="16" t="s">
        <v>217</v>
      </c>
      <c r="C18" s="16">
        <v>6</v>
      </c>
      <c r="D18" s="17"/>
      <c r="E18" s="16">
        <v>208</v>
      </c>
      <c r="F18" s="130"/>
      <c r="G18" s="32"/>
      <c r="H18" s="20" t="s">
        <v>123</v>
      </c>
      <c r="I18" s="151">
        <v>40</v>
      </c>
      <c r="J18" s="174">
        <v>41171</v>
      </c>
      <c r="K18" s="156">
        <v>40</v>
      </c>
      <c r="L18" s="174">
        <v>41186</v>
      </c>
      <c r="M18" s="159">
        <v>40</v>
      </c>
      <c r="N18" s="174">
        <f>SUM(L18+23-2)</f>
        <v>41207</v>
      </c>
      <c r="O18" s="151">
        <v>36</v>
      </c>
      <c r="P18" s="174">
        <f>SUM(N18+14)</f>
        <v>41221</v>
      </c>
      <c r="Q18" s="156">
        <v>40</v>
      </c>
      <c r="R18" s="174">
        <f>SUM(L18+63)</f>
        <v>41249</v>
      </c>
      <c r="S18" s="170">
        <f t="shared" si="0"/>
        <v>18</v>
      </c>
      <c r="T18" s="19"/>
      <c r="U18" s="13"/>
      <c r="V18" s="13"/>
      <c r="W18" s="13"/>
    </row>
    <row r="19" spans="1:23" ht="29.25" customHeight="1">
      <c r="A19" s="30" t="s">
        <v>17</v>
      </c>
      <c r="B19" s="16" t="s">
        <v>216</v>
      </c>
      <c r="C19" s="16">
        <v>3</v>
      </c>
      <c r="D19" s="17"/>
      <c r="E19" s="16">
        <v>197</v>
      </c>
      <c r="F19" s="130"/>
      <c r="G19" s="32"/>
      <c r="H19" s="20" t="s">
        <v>123</v>
      </c>
      <c r="I19" s="151">
        <v>36</v>
      </c>
      <c r="J19" s="174">
        <v>41171</v>
      </c>
      <c r="K19" s="156">
        <v>36</v>
      </c>
      <c r="L19" s="174">
        <v>41186</v>
      </c>
      <c r="M19" s="159">
        <v>36</v>
      </c>
      <c r="N19" s="174">
        <f t="shared" ref="N19:N27" si="1">SUM(L19+23-2)</f>
        <v>41207</v>
      </c>
      <c r="O19" s="151">
        <v>32</v>
      </c>
      <c r="P19" s="174">
        <f t="shared" ref="P19:P27" si="2">SUM(N19+14)</f>
        <v>41221</v>
      </c>
      <c r="Q19" s="156">
        <v>36</v>
      </c>
      <c r="R19" s="174">
        <f t="shared" ref="R19:R27" si="3">SUM(L19+63)</f>
        <v>41249</v>
      </c>
      <c r="S19" s="170">
        <f t="shared" si="0"/>
        <v>24</v>
      </c>
      <c r="T19" s="19"/>
      <c r="U19" s="13"/>
      <c r="V19" s="13"/>
      <c r="W19" s="13"/>
    </row>
    <row r="20" spans="1:23" ht="45.75" customHeight="1">
      <c r="A20" s="30" t="s">
        <v>17</v>
      </c>
      <c r="B20" s="16" t="s">
        <v>218</v>
      </c>
      <c r="C20" s="16"/>
      <c r="D20" s="17"/>
      <c r="E20" s="16">
        <v>10</v>
      </c>
      <c r="F20" s="130"/>
      <c r="G20" s="32"/>
      <c r="H20" s="20" t="s">
        <v>123</v>
      </c>
      <c r="I20" s="151">
        <v>2</v>
      </c>
      <c r="J20" s="174">
        <v>41171</v>
      </c>
      <c r="K20" s="156">
        <v>2</v>
      </c>
      <c r="L20" s="174">
        <v>41186</v>
      </c>
      <c r="M20" s="159">
        <v>2</v>
      </c>
      <c r="N20" s="174">
        <f t="shared" si="1"/>
        <v>41207</v>
      </c>
      <c r="O20" s="151">
        <v>2</v>
      </c>
      <c r="P20" s="174">
        <f t="shared" si="2"/>
        <v>41221</v>
      </c>
      <c r="Q20" s="156">
        <v>2</v>
      </c>
      <c r="R20" s="174">
        <f t="shared" si="3"/>
        <v>41249</v>
      </c>
      <c r="S20" s="170">
        <f t="shared" si="0"/>
        <v>0</v>
      </c>
      <c r="T20" s="19"/>
      <c r="U20" s="13"/>
      <c r="V20" s="13"/>
      <c r="W20" s="13"/>
    </row>
    <row r="21" spans="1:23" ht="24.95" customHeight="1">
      <c r="A21" s="30" t="s">
        <v>17</v>
      </c>
      <c r="B21" s="16" t="s">
        <v>219</v>
      </c>
      <c r="C21" s="16"/>
      <c r="D21" s="17"/>
      <c r="E21" s="16">
        <v>199</v>
      </c>
      <c r="F21" s="130"/>
      <c r="G21" s="32"/>
      <c r="H21" s="20" t="s">
        <v>123</v>
      </c>
      <c r="I21" s="151">
        <v>40</v>
      </c>
      <c r="J21" s="174">
        <v>41171</v>
      </c>
      <c r="K21" s="156">
        <v>40</v>
      </c>
      <c r="L21" s="174">
        <v>41186</v>
      </c>
      <c r="M21" s="159">
        <v>40</v>
      </c>
      <c r="N21" s="174">
        <f t="shared" si="1"/>
        <v>41207</v>
      </c>
      <c r="O21" s="151">
        <v>36</v>
      </c>
      <c r="P21" s="174">
        <f t="shared" si="2"/>
        <v>41221</v>
      </c>
      <c r="Q21" s="156">
        <v>40</v>
      </c>
      <c r="R21" s="174">
        <f t="shared" si="3"/>
        <v>41249</v>
      </c>
      <c r="S21" s="170">
        <f t="shared" si="0"/>
        <v>3</v>
      </c>
      <c r="T21" s="19"/>
      <c r="U21" s="13"/>
      <c r="V21" s="13"/>
      <c r="W21" s="13"/>
    </row>
    <row r="22" spans="1:23" ht="24.95" customHeight="1">
      <c r="A22" s="30" t="s">
        <v>17</v>
      </c>
      <c r="B22" s="16" t="s">
        <v>220</v>
      </c>
      <c r="C22" s="129">
        <v>5</v>
      </c>
      <c r="D22" s="17"/>
      <c r="E22" s="16">
        <v>194</v>
      </c>
      <c r="F22" s="130"/>
      <c r="G22" s="32"/>
      <c r="H22" s="20" t="s">
        <v>123</v>
      </c>
      <c r="I22" s="151">
        <v>40</v>
      </c>
      <c r="J22" s="174">
        <v>41171</v>
      </c>
      <c r="K22" s="156">
        <v>40</v>
      </c>
      <c r="L22" s="174">
        <v>41186</v>
      </c>
      <c r="M22" s="159">
        <v>40</v>
      </c>
      <c r="N22" s="174">
        <f t="shared" si="1"/>
        <v>41207</v>
      </c>
      <c r="O22" s="151">
        <v>36</v>
      </c>
      <c r="P22" s="174">
        <f t="shared" si="2"/>
        <v>41221</v>
      </c>
      <c r="Q22" s="156">
        <v>40</v>
      </c>
      <c r="R22" s="174">
        <f t="shared" si="3"/>
        <v>41249</v>
      </c>
      <c r="S22" s="170">
        <f t="shared" si="0"/>
        <v>3</v>
      </c>
      <c r="T22" s="19"/>
      <c r="U22" s="13"/>
      <c r="V22" s="13"/>
      <c r="W22" s="13"/>
    </row>
    <row r="23" spans="1:23" ht="24.95" customHeight="1">
      <c r="A23" s="30" t="s">
        <v>17</v>
      </c>
      <c r="B23" s="16" t="s">
        <v>221</v>
      </c>
      <c r="C23" s="16">
        <v>3</v>
      </c>
      <c r="D23" s="17"/>
      <c r="E23" s="16">
        <v>206</v>
      </c>
      <c r="F23" s="130"/>
      <c r="G23" s="32"/>
      <c r="H23" s="20" t="s">
        <v>123</v>
      </c>
      <c r="I23" s="151">
        <v>40</v>
      </c>
      <c r="J23" s="174">
        <v>41171</v>
      </c>
      <c r="K23" s="156">
        <v>40</v>
      </c>
      <c r="L23" s="174">
        <v>41186</v>
      </c>
      <c r="M23" s="159">
        <v>40</v>
      </c>
      <c r="N23" s="174">
        <f t="shared" si="1"/>
        <v>41207</v>
      </c>
      <c r="O23" s="151">
        <v>36</v>
      </c>
      <c r="P23" s="174">
        <f t="shared" si="2"/>
        <v>41221</v>
      </c>
      <c r="Q23" s="156">
        <v>40</v>
      </c>
      <c r="R23" s="174">
        <f t="shared" si="3"/>
        <v>41249</v>
      </c>
      <c r="S23" s="170">
        <f t="shared" si="0"/>
        <v>13</v>
      </c>
      <c r="T23" s="19"/>
      <c r="U23" s="13"/>
      <c r="V23" s="13"/>
      <c r="W23" s="13"/>
    </row>
    <row r="24" spans="1:23" ht="24.95" customHeight="1">
      <c r="A24" s="30" t="s">
        <v>17</v>
      </c>
      <c r="B24" s="16" t="s">
        <v>222</v>
      </c>
      <c r="C24" s="16"/>
      <c r="D24" s="17"/>
      <c r="E24" s="16">
        <v>207</v>
      </c>
      <c r="F24" s="130"/>
      <c r="G24" s="32"/>
      <c r="H24" s="20" t="s">
        <v>123</v>
      </c>
      <c r="I24" s="151">
        <v>38</v>
      </c>
      <c r="J24" s="174">
        <v>41171</v>
      </c>
      <c r="K24" s="156">
        <v>38</v>
      </c>
      <c r="L24" s="174">
        <v>41186</v>
      </c>
      <c r="M24" s="159">
        <v>38</v>
      </c>
      <c r="N24" s="174">
        <f t="shared" si="1"/>
        <v>41207</v>
      </c>
      <c r="O24" s="151">
        <v>34</v>
      </c>
      <c r="P24" s="174">
        <f t="shared" si="2"/>
        <v>41221</v>
      </c>
      <c r="Q24" s="156">
        <v>38</v>
      </c>
      <c r="R24" s="174">
        <f t="shared" si="3"/>
        <v>41249</v>
      </c>
      <c r="S24" s="170">
        <f t="shared" si="0"/>
        <v>21</v>
      </c>
      <c r="T24" s="19"/>
      <c r="U24" s="13"/>
      <c r="V24" s="13"/>
      <c r="W24" s="13"/>
    </row>
    <row r="25" spans="1:23" ht="24.95" customHeight="1">
      <c r="A25" s="30" t="s">
        <v>17</v>
      </c>
      <c r="B25" s="16" t="s">
        <v>223</v>
      </c>
      <c r="C25" s="16">
        <v>8</v>
      </c>
      <c r="D25" s="17"/>
      <c r="E25" s="16">
        <v>208</v>
      </c>
      <c r="F25" s="130"/>
      <c r="G25" s="32"/>
      <c r="H25" s="20" t="s">
        <v>123</v>
      </c>
      <c r="I25" s="151">
        <v>40</v>
      </c>
      <c r="J25" s="174">
        <v>41171</v>
      </c>
      <c r="K25" s="156">
        <v>40</v>
      </c>
      <c r="L25" s="174">
        <v>41186</v>
      </c>
      <c r="M25" s="159">
        <v>40</v>
      </c>
      <c r="N25" s="174">
        <f t="shared" si="1"/>
        <v>41207</v>
      </c>
      <c r="O25" s="151">
        <v>36</v>
      </c>
      <c r="P25" s="174">
        <f t="shared" si="2"/>
        <v>41221</v>
      </c>
      <c r="Q25" s="156">
        <v>40</v>
      </c>
      <c r="R25" s="174">
        <f t="shared" si="3"/>
        <v>41249</v>
      </c>
      <c r="S25" s="170">
        <f t="shared" si="0"/>
        <v>20</v>
      </c>
      <c r="T25" s="19"/>
      <c r="U25" s="13"/>
      <c r="V25" s="13"/>
      <c r="W25" s="13"/>
    </row>
    <row r="26" spans="1:23" ht="24.95" customHeight="1">
      <c r="A26" s="30" t="s">
        <v>17</v>
      </c>
      <c r="B26" s="16" t="s">
        <v>224</v>
      </c>
      <c r="C26" s="16">
        <v>7</v>
      </c>
      <c r="D26" s="17"/>
      <c r="E26" s="16">
        <v>197</v>
      </c>
      <c r="F26" s="130"/>
      <c r="G26" s="32"/>
      <c r="H26" s="20" t="s">
        <v>123</v>
      </c>
      <c r="I26" s="151">
        <v>36</v>
      </c>
      <c r="J26" s="174">
        <v>41171</v>
      </c>
      <c r="K26" s="156">
        <v>36</v>
      </c>
      <c r="L26" s="174">
        <v>41186</v>
      </c>
      <c r="M26" s="159">
        <v>36</v>
      </c>
      <c r="N26" s="174">
        <f t="shared" si="1"/>
        <v>41207</v>
      </c>
      <c r="O26" s="151">
        <v>32</v>
      </c>
      <c r="P26" s="174">
        <f t="shared" si="2"/>
        <v>41221</v>
      </c>
      <c r="Q26" s="156">
        <v>36</v>
      </c>
      <c r="R26" s="174">
        <f t="shared" si="3"/>
        <v>41249</v>
      </c>
      <c r="S26" s="170">
        <f t="shared" si="0"/>
        <v>28</v>
      </c>
      <c r="T26" s="19"/>
      <c r="U26" s="13"/>
      <c r="V26" s="13"/>
      <c r="W26" s="13"/>
    </row>
    <row r="27" spans="1:23" ht="24.95" customHeight="1">
      <c r="A27" s="30" t="s">
        <v>17</v>
      </c>
      <c r="B27" s="16" t="s">
        <v>225</v>
      </c>
      <c r="C27" s="16">
        <v>1</v>
      </c>
      <c r="D27" s="17"/>
      <c r="E27" s="16">
        <v>10</v>
      </c>
      <c r="F27" s="130"/>
      <c r="G27" s="32"/>
      <c r="H27" s="20" t="s">
        <v>123</v>
      </c>
      <c r="I27" s="151">
        <v>2</v>
      </c>
      <c r="J27" s="174">
        <v>41171</v>
      </c>
      <c r="K27" s="156">
        <v>2</v>
      </c>
      <c r="L27" s="174">
        <v>41186</v>
      </c>
      <c r="M27" s="159">
        <v>2</v>
      </c>
      <c r="N27" s="174">
        <f t="shared" si="1"/>
        <v>41207</v>
      </c>
      <c r="O27" s="151">
        <v>2</v>
      </c>
      <c r="P27" s="174">
        <f t="shared" si="2"/>
        <v>41221</v>
      </c>
      <c r="Q27" s="156">
        <v>2</v>
      </c>
      <c r="R27" s="174">
        <f t="shared" si="3"/>
        <v>41249</v>
      </c>
      <c r="S27" s="170">
        <f t="shared" si="0"/>
        <v>1</v>
      </c>
      <c r="T27" s="19"/>
      <c r="U27" s="13"/>
      <c r="V27" s="13"/>
      <c r="W27" s="13"/>
    </row>
    <row r="28" spans="1:23" ht="24.95" customHeight="1">
      <c r="A28" s="30" t="s">
        <v>49</v>
      </c>
      <c r="B28" s="16" t="s">
        <v>50</v>
      </c>
      <c r="C28" s="129">
        <v>3</v>
      </c>
      <c r="D28" s="17"/>
      <c r="E28" s="16">
        <v>5</v>
      </c>
      <c r="F28" s="131"/>
      <c r="G28" s="132">
        <v>7</v>
      </c>
      <c r="H28" s="20" t="s">
        <v>123</v>
      </c>
      <c r="I28" s="151"/>
      <c r="J28" s="171" t="s">
        <v>279</v>
      </c>
      <c r="K28" s="156"/>
      <c r="L28" s="142"/>
      <c r="M28" s="159">
        <v>15</v>
      </c>
      <c r="N28" s="142"/>
      <c r="O28" s="151"/>
      <c r="P28" s="142"/>
      <c r="Q28" s="156"/>
      <c r="R28" s="142"/>
      <c r="S28" s="170">
        <f t="shared" si="0"/>
        <v>0</v>
      </c>
      <c r="T28" s="19"/>
      <c r="U28" s="13"/>
      <c r="V28" s="13"/>
      <c r="W28" s="13"/>
    </row>
    <row r="29" spans="1:23" ht="24.95" customHeight="1">
      <c r="A29" s="30" t="s">
        <v>49</v>
      </c>
      <c r="B29" s="16" t="s">
        <v>51</v>
      </c>
      <c r="C29" s="129">
        <v>2</v>
      </c>
      <c r="D29" s="17"/>
      <c r="E29" s="16">
        <v>8</v>
      </c>
      <c r="F29" s="131"/>
      <c r="G29" s="132">
        <v>20</v>
      </c>
      <c r="H29" s="20" t="s">
        <v>123</v>
      </c>
      <c r="I29" s="151">
        <v>15</v>
      </c>
      <c r="J29" s="173">
        <v>41185</v>
      </c>
      <c r="K29" s="156"/>
      <c r="L29" s="173">
        <v>41199</v>
      </c>
      <c r="M29" s="159"/>
      <c r="N29" s="173">
        <f>SUM(L29+23)</f>
        <v>41222</v>
      </c>
      <c r="O29" s="151">
        <v>15</v>
      </c>
      <c r="P29" s="173">
        <f>SUM(N29+14)</f>
        <v>41236</v>
      </c>
      <c r="Q29" s="156"/>
      <c r="R29" s="173">
        <f>SUM(L29+63)</f>
        <v>41262</v>
      </c>
      <c r="S29" s="170">
        <f t="shared" si="0"/>
        <v>0</v>
      </c>
      <c r="T29" s="19"/>
      <c r="U29" s="13"/>
      <c r="V29" s="13"/>
      <c r="W29" s="13"/>
    </row>
    <row r="30" spans="1:23" ht="24.95" customHeight="1">
      <c r="A30" s="30" t="s">
        <v>49</v>
      </c>
      <c r="B30" s="16" t="s">
        <v>52</v>
      </c>
      <c r="C30" s="129">
        <v>2</v>
      </c>
      <c r="D30" s="17"/>
      <c r="E30" s="16">
        <v>10</v>
      </c>
      <c r="F30" s="131"/>
      <c r="G30" s="132">
        <v>9</v>
      </c>
      <c r="H30" s="20" t="s">
        <v>123</v>
      </c>
      <c r="I30" s="151"/>
      <c r="J30" s="171" t="s">
        <v>279</v>
      </c>
      <c r="K30" s="156">
        <v>15</v>
      </c>
      <c r="L30" s="143"/>
      <c r="M30" s="159"/>
      <c r="N30" s="143"/>
      <c r="O30" s="151"/>
      <c r="P30" s="143"/>
      <c r="Q30" s="156">
        <v>5</v>
      </c>
      <c r="R30" s="143"/>
      <c r="S30" s="170">
        <f t="shared" si="0"/>
        <v>1</v>
      </c>
      <c r="T30" s="19"/>
      <c r="U30" s="13"/>
      <c r="V30" s="13"/>
      <c r="W30" s="13"/>
    </row>
    <row r="31" spans="1:23" ht="24.95" customHeight="1">
      <c r="A31" s="30" t="s">
        <v>49</v>
      </c>
      <c r="B31" s="16" t="s">
        <v>200</v>
      </c>
      <c r="C31" s="16"/>
      <c r="D31" s="17"/>
      <c r="E31" s="16">
        <v>2</v>
      </c>
      <c r="F31" s="130"/>
      <c r="G31" s="32"/>
      <c r="H31" s="20"/>
      <c r="I31" s="151"/>
      <c r="J31" s="171" t="s">
        <v>279</v>
      </c>
      <c r="K31" s="156"/>
      <c r="L31" s="144"/>
      <c r="M31" s="159">
        <v>1</v>
      </c>
      <c r="N31" s="144"/>
      <c r="O31" s="151"/>
      <c r="P31" s="144"/>
      <c r="Q31" s="156"/>
      <c r="R31" s="144"/>
      <c r="S31" s="170">
        <f t="shared" si="0"/>
        <v>1</v>
      </c>
      <c r="T31" s="19"/>
      <c r="U31" s="13"/>
      <c r="V31" s="13"/>
      <c r="W31" s="13"/>
    </row>
    <row r="32" spans="1:23" ht="24.95" customHeight="1">
      <c r="A32" s="30" t="s">
        <v>49</v>
      </c>
      <c r="B32" s="16" t="s">
        <v>201</v>
      </c>
      <c r="C32" s="16"/>
      <c r="D32" s="17"/>
      <c r="E32" s="16">
        <v>3</v>
      </c>
      <c r="F32" s="130"/>
      <c r="G32" s="32"/>
      <c r="H32" s="20"/>
      <c r="I32" s="151">
        <v>1</v>
      </c>
      <c r="J32" s="173">
        <v>41185</v>
      </c>
      <c r="K32" s="156"/>
      <c r="L32" s="173">
        <v>41199</v>
      </c>
      <c r="M32" s="159"/>
      <c r="N32" s="173">
        <f>SUM(L32+23)</f>
        <v>41222</v>
      </c>
      <c r="O32" s="151">
        <v>1</v>
      </c>
      <c r="P32" s="173">
        <f>SUM(N32+14)</f>
        <v>41236</v>
      </c>
      <c r="Q32" s="156"/>
      <c r="R32" s="173">
        <f>SUM(L32+63)</f>
        <v>41262</v>
      </c>
      <c r="S32" s="170">
        <f t="shared" si="0"/>
        <v>1</v>
      </c>
      <c r="T32" s="19"/>
      <c r="U32" s="13"/>
      <c r="V32" s="13"/>
      <c r="W32" s="13"/>
    </row>
    <row r="33" spans="1:23" ht="24.95" customHeight="1">
      <c r="A33" s="30" t="s">
        <v>49</v>
      </c>
      <c r="B33" s="16" t="s">
        <v>202</v>
      </c>
      <c r="C33" s="16"/>
      <c r="D33" s="17"/>
      <c r="E33" s="16">
        <v>3</v>
      </c>
      <c r="F33" s="130"/>
      <c r="G33" s="32"/>
      <c r="H33" s="20"/>
      <c r="I33" s="151"/>
      <c r="J33" s="171" t="s">
        <v>279</v>
      </c>
      <c r="K33" s="156">
        <v>1</v>
      </c>
      <c r="L33" s="143"/>
      <c r="M33" s="159"/>
      <c r="N33" s="143"/>
      <c r="O33" s="151"/>
      <c r="P33" s="143"/>
      <c r="Q33" s="156">
        <v>1</v>
      </c>
      <c r="R33" s="143"/>
      <c r="S33" s="170">
        <f t="shared" si="0"/>
        <v>1</v>
      </c>
      <c r="T33" s="19"/>
      <c r="U33" s="13"/>
      <c r="V33" s="13"/>
      <c r="W33" s="13"/>
    </row>
    <row r="34" spans="1:23" ht="24.95" customHeight="1">
      <c r="A34" s="30" t="s">
        <v>15</v>
      </c>
      <c r="B34" s="16" t="s">
        <v>16</v>
      </c>
      <c r="C34" s="16"/>
      <c r="D34" s="17"/>
      <c r="E34" s="32">
        <v>98</v>
      </c>
      <c r="F34" s="130"/>
      <c r="G34" s="32"/>
      <c r="H34" s="20" t="s">
        <v>123</v>
      </c>
      <c r="I34" s="151">
        <v>20</v>
      </c>
      <c r="J34" s="173">
        <v>41183</v>
      </c>
      <c r="K34" s="156">
        <v>20</v>
      </c>
      <c r="L34" s="173">
        <v>41197</v>
      </c>
      <c r="M34" s="159">
        <v>20</v>
      </c>
      <c r="N34" s="173">
        <f>SUM(L34+23)</f>
        <v>41220</v>
      </c>
      <c r="O34" s="151">
        <v>18</v>
      </c>
      <c r="P34" s="173">
        <f>SUM(N34+14)</f>
        <v>41234</v>
      </c>
      <c r="Q34" s="156">
        <v>20</v>
      </c>
      <c r="R34" s="173">
        <f>SUM(L34+63)</f>
        <v>41260</v>
      </c>
      <c r="S34" s="170">
        <f t="shared" si="0"/>
        <v>0</v>
      </c>
      <c r="T34" s="37"/>
      <c r="U34" s="13"/>
      <c r="V34" s="13"/>
      <c r="W34" s="13"/>
    </row>
    <row r="35" spans="1:23" ht="24.95" customHeight="1">
      <c r="A35" s="30" t="s">
        <v>42</v>
      </c>
      <c r="B35" s="16" t="s">
        <v>43</v>
      </c>
      <c r="C35" s="16"/>
      <c r="D35" s="87"/>
      <c r="E35" s="88">
        <v>98</v>
      </c>
      <c r="F35" s="130"/>
      <c r="G35" s="32"/>
      <c r="H35" s="20" t="s">
        <v>123</v>
      </c>
      <c r="I35" s="151">
        <v>20</v>
      </c>
      <c r="J35" s="174">
        <v>41171</v>
      </c>
      <c r="K35" s="156">
        <v>20</v>
      </c>
      <c r="L35" s="174">
        <v>41186</v>
      </c>
      <c r="M35" s="159">
        <v>20</v>
      </c>
      <c r="N35" s="174">
        <f>SUM(L35+23-2)</f>
        <v>41207</v>
      </c>
      <c r="O35" s="151">
        <v>18</v>
      </c>
      <c r="P35" s="174">
        <f>SUM(N35+14)</f>
        <v>41221</v>
      </c>
      <c r="Q35" s="156">
        <v>20</v>
      </c>
      <c r="R35" s="174">
        <f>SUM(L35+63)</f>
        <v>41249</v>
      </c>
      <c r="S35" s="170">
        <f t="shared" si="0"/>
        <v>0</v>
      </c>
      <c r="T35" s="19"/>
      <c r="U35" s="13"/>
      <c r="V35" s="13"/>
      <c r="W35" s="13"/>
    </row>
    <row r="36" spans="1:23" ht="24.95" customHeight="1">
      <c r="A36" s="30" t="s">
        <v>8</v>
      </c>
      <c r="B36" s="16" t="s">
        <v>59</v>
      </c>
      <c r="C36" s="16"/>
      <c r="D36" s="16"/>
      <c r="E36" s="16"/>
      <c r="F36" s="131"/>
      <c r="G36" s="132" t="s">
        <v>226</v>
      </c>
      <c r="H36" s="20" t="s">
        <v>49</v>
      </c>
      <c r="I36" s="152"/>
      <c r="J36" s="171" t="s">
        <v>279</v>
      </c>
      <c r="K36" s="157"/>
      <c r="L36" s="143"/>
      <c r="M36" s="160" t="s">
        <v>122</v>
      </c>
      <c r="N36" s="143"/>
      <c r="O36" s="152"/>
      <c r="P36" s="143"/>
      <c r="Q36" s="157"/>
      <c r="R36" s="143"/>
      <c r="S36" s="170"/>
      <c r="T36" s="19"/>
      <c r="U36" s="13"/>
      <c r="V36" s="13"/>
      <c r="W36" s="13"/>
    </row>
    <row r="37" spans="1:23" ht="24.95" customHeight="1">
      <c r="A37" s="30" t="s">
        <v>8</v>
      </c>
      <c r="B37" s="16" t="s">
        <v>60</v>
      </c>
      <c r="C37" s="16"/>
      <c r="D37" s="16"/>
      <c r="E37" s="16"/>
      <c r="F37" s="131"/>
      <c r="G37" s="132" t="s">
        <v>227</v>
      </c>
      <c r="H37" s="20" t="s">
        <v>49</v>
      </c>
      <c r="I37" s="151"/>
      <c r="J37" s="171" t="s">
        <v>279</v>
      </c>
      <c r="K37" s="156"/>
      <c r="L37" s="143"/>
      <c r="M37" s="159"/>
      <c r="N37" s="143"/>
      <c r="O37" s="151"/>
      <c r="P37" s="143"/>
      <c r="Q37" s="156"/>
      <c r="R37" s="143"/>
      <c r="S37" s="170"/>
      <c r="T37" s="19"/>
      <c r="U37" s="13"/>
      <c r="V37" s="13"/>
      <c r="W37" s="13"/>
    </row>
    <row r="38" spans="1:23" ht="24.95" customHeight="1">
      <c r="A38" s="30" t="s">
        <v>47</v>
      </c>
      <c r="B38" s="16" t="s">
        <v>48</v>
      </c>
      <c r="C38" s="16"/>
      <c r="D38" s="16"/>
      <c r="E38" s="16">
        <v>100</v>
      </c>
      <c r="F38" s="17"/>
      <c r="G38" s="32"/>
      <c r="H38" s="35" t="s">
        <v>230</v>
      </c>
      <c r="I38" s="151">
        <v>20</v>
      </c>
      <c r="J38" s="173">
        <v>41183</v>
      </c>
      <c r="K38" s="156">
        <v>20</v>
      </c>
      <c r="L38" s="173">
        <v>41197</v>
      </c>
      <c r="M38" s="159">
        <v>20</v>
      </c>
      <c r="N38" s="173">
        <f>SUM(L38+23)</f>
        <v>41220</v>
      </c>
      <c r="O38" s="151">
        <v>18</v>
      </c>
      <c r="P38" s="173">
        <f>SUM(N38+14)</f>
        <v>41234</v>
      </c>
      <c r="Q38" s="156">
        <v>20</v>
      </c>
      <c r="R38" s="173">
        <f>SUM(L38+63)</f>
        <v>41260</v>
      </c>
      <c r="S38" s="170">
        <f t="shared" si="0"/>
        <v>2</v>
      </c>
      <c r="T38" s="37"/>
      <c r="U38" s="13"/>
      <c r="V38" s="13"/>
      <c r="W38" s="13"/>
    </row>
    <row r="39" spans="1:23" ht="34.5" customHeight="1">
      <c r="A39" s="134" t="s">
        <v>25</v>
      </c>
      <c r="B39" s="16" t="s">
        <v>26</v>
      </c>
      <c r="C39" s="16"/>
      <c r="D39" s="16"/>
      <c r="E39" s="16"/>
      <c r="F39" s="17"/>
      <c r="G39" s="32"/>
      <c r="H39" s="20" t="s">
        <v>27</v>
      </c>
      <c r="I39" s="151">
        <v>1</v>
      </c>
      <c r="J39" s="171" t="s">
        <v>273</v>
      </c>
      <c r="K39" s="156">
        <v>1</v>
      </c>
      <c r="L39" s="171" t="s">
        <v>282</v>
      </c>
      <c r="M39" s="159">
        <v>1</v>
      </c>
      <c r="N39" s="171" t="s">
        <v>284</v>
      </c>
      <c r="O39" s="151">
        <v>1</v>
      </c>
      <c r="P39" s="171" t="s">
        <v>286</v>
      </c>
      <c r="Q39" s="156">
        <v>1</v>
      </c>
      <c r="R39" s="171" t="s">
        <v>288</v>
      </c>
      <c r="S39" s="170">
        <f t="shared" si="0"/>
        <v>-5</v>
      </c>
      <c r="T39" s="19"/>
      <c r="U39" s="13"/>
      <c r="V39" s="13"/>
      <c r="W39" s="13"/>
    </row>
    <row r="40" spans="1:23" ht="24.95" customHeight="1">
      <c r="A40" s="134" t="s">
        <v>25</v>
      </c>
      <c r="B40" s="16" t="s">
        <v>28</v>
      </c>
      <c r="C40" s="16"/>
      <c r="D40" s="16"/>
      <c r="E40" s="16"/>
      <c r="F40" s="17"/>
      <c r="G40" s="32"/>
      <c r="H40" s="20" t="s">
        <v>27</v>
      </c>
      <c r="I40" s="151">
        <v>19</v>
      </c>
      <c r="J40" s="171" t="s">
        <v>273</v>
      </c>
      <c r="K40" s="156">
        <v>19</v>
      </c>
      <c r="L40" s="171" t="s">
        <v>282</v>
      </c>
      <c r="M40" s="159">
        <v>19</v>
      </c>
      <c r="N40" s="171" t="s">
        <v>284</v>
      </c>
      <c r="O40" s="151">
        <v>17</v>
      </c>
      <c r="P40" s="171" t="s">
        <v>286</v>
      </c>
      <c r="Q40" s="156">
        <v>19</v>
      </c>
      <c r="R40" s="171" t="s">
        <v>288</v>
      </c>
      <c r="S40" s="170">
        <f t="shared" si="0"/>
        <v>-93</v>
      </c>
      <c r="T40" s="19"/>
      <c r="U40" s="13"/>
      <c r="V40" s="13"/>
      <c r="W40" s="13"/>
    </row>
    <row r="41" spans="1:23" ht="24.95" customHeight="1">
      <c r="A41" s="134" t="s">
        <v>25</v>
      </c>
      <c r="B41" s="16" t="s">
        <v>29</v>
      </c>
      <c r="C41" s="16"/>
      <c r="D41" s="16"/>
      <c r="E41" s="16"/>
      <c r="F41" s="17"/>
      <c r="G41" s="32"/>
      <c r="H41" s="20" t="s">
        <v>27</v>
      </c>
      <c r="I41" s="151">
        <v>1</v>
      </c>
      <c r="J41" s="171" t="s">
        <v>273</v>
      </c>
      <c r="K41" s="156">
        <v>1</v>
      </c>
      <c r="L41" s="171" t="s">
        <v>282</v>
      </c>
      <c r="M41" s="159">
        <v>1</v>
      </c>
      <c r="N41" s="171" t="s">
        <v>284</v>
      </c>
      <c r="O41" s="151">
        <v>1</v>
      </c>
      <c r="P41" s="171" t="s">
        <v>286</v>
      </c>
      <c r="Q41" s="156">
        <v>1</v>
      </c>
      <c r="R41" s="171" t="s">
        <v>288</v>
      </c>
      <c r="S41" s="170">
        <f t="shared" si="0"/>
        <v>-5</v>
      </c>
      <c r="T41" s="19"/>
      <c r="U41" s="13"/>
      <c r="V41" s="13"/>
      <c r="W41" s="13"/>
    </row>
    <row r="42" spans="1:23" ht="24.95" customHeight="1">
      <c r="A42" s="134" t="s">
        <v>25</v>
      </c>
      <c r="B42" s="16" t="s">
        <v>30</v>
      </c>
      <c r="C42" s="16"/>
      <c r="D42" s="16"/>
      <c r="E42" s="16"/>
      <c r="F42" s="17"/>
      <c r="G42" s="32"/>
      <c r="H42" s="20" t="s">
        <v>27</v>
      </c>
      <c r="I42" s="151">
        <v>5</v>
      </c>
      <c r="J42" s="171" t="s">
        <v>273</v>
      </c>
      <c r="K42" s="156">
        <v>5</v>
      </c>
      <c r="L42" s="171" t="s">
        <v>282</v>
      </c>
      <c r="M42" s="159">
        <v>5</v>
      </c>
      <c r="N42" s="171" t="s">
        <v>284</v>
      </c>
      <c r="O42" s="151">
        <v>3</v>
      </c>
      <c r="P42" s="171" t="s">
        <v>286</v>
      </c>
      <c r="Q42" s="156">
        <v>15</v>
      </c>
      <c r="R42" s="171" t="s">
        <v>288</v>
      </c>
      <c r="S42" s="170">
        <f t="shared" si="0"/>
        <v>-33</v>
      </c>
      <c r="T42" s="19"/>
      <c r="U42" s="13"/>
      <c r="V42" s="13"/>
      <c r="W42" s="13"/>
    </row>
    <row r="43" spans="1:23" ht="24.95" customHeight="1">
      <c r="A43" s="30" t="s">
        <v>25</v>
      </c>
      <c r="B43" s="16" t="s">
        <v>36</v>
      </c>
      <c r="C43" s="16"/>
      <c r="D43" s="17"/>
      <c r="E43" s="16"/>
      <c r="F43" s="131"/>
      <c r="G43" s="132">
        <v>1</v>
      </c>
      <c r="H43" s="20" t="s">
        <v>123</v>
      </c>
      <c r="I43" s="151"/>
      <c r="J43" s="171" t="s">
        <v>279</v>
      </c>
      <c r="K43" s="156">
        <v>1</v>
      </c>
      <c r="L43" s="171" t="s">
        <v>282</v>
      </c>
      <c r="M43" s="159"/>
      <c r="N43" s="171" t="s">
        <v>284</v>
      </c>
      <c r="O43" s="151"/>
      <c r="P43" s="171" t="s">
        <v>286</v>
      </c>
      <c r="Q43" s="156">
        <v>0</v>
      </c>
      <c r="R43" s="171" t="s">
        <v>288</v>
      </c>
      <c r="S43" s="170">
        <f t="shared" si="0"/>
        <v>0</v>
      </c>
      <c r="T43" s="19"/>
      <c r="U43" s="13"/>
      <c r="V43" s="13"/>
      <c r="W43" s="13"/>
    </row>
    <row r="44" spans="1:23" ht="24.95" customHeight="1">
      <c r="A44" s="30" t="s">
        <v>25</v>
      </c>
      <c r="B44" s="16" t="s">
        <v>37</v>
      </c>
      <c r="C44" s="16"/>
      <c r="D44" s="17"/>
      <c r="E44" s="16"/>
      <c r="F44" s="131"/>
      <c r="G44" s="132">
        <v>2</v>
      </c>
      <c r="H44" s="20" t="s">
        <v>123</v>
      </c>
      <c r="I44" s="151">
        <v>1</v>
      </c>
      <c r="J44" s="171" t="s">
        <v>273</v>
      </c>
      <c r="K44" s="156"/>
      <c r="L44" s="142"/>
      <c r="M44" s="159"/>
      <c r="N44" s="142"/>
      <c r="O44" s="151">
        <v>1</v>
      </c>
      <c r="P44" s="142"/>
      <c r="Q44" s="156"/>
      <c r="R44" s="142"/>
      <c r="S44" s="170">
        <f t="shared" si="0"/>
        <v>0</v>
      </c>
      <c r="T44" s="19"/>
      <c r="U44" s="13"/>
      <c r="V44" s="13"/>
      <c r="W44" s="13"/>
    </row>
    <row r="45" spans="1:23" ht="24.95" customHeight="1">
      <c r="A45" s="30" t="s">
        <v>25</v>
      </c>
      <c r="B45" s="16" t="s">
        <v>38</v>
      </c>
      <c r="C45" s="16"/>
      <c r="D45" s="17"/>
      <c r="E45" s="16"/>
      <c r="F45" s="131"/>
      <c r="G45" s="132">
        <v>1</v>
      </c>
      <c r="H45" s="20" t="s">
        <v>123</v>
      </c>
      <c r="I45" s="151"/>
      <c r="J45" s="171" t="s">
        <v>279</v>
      </c>
      <c r="K45" s="156"/>
      <c r="L45" s="142"/>
      <c r="M45" s="159">
        <v>1</v>
      </c>
      <c r="N45" s="142"/>
      <c r="O45" s="151"/>
      <c r="P45" s="142"/>
      <c r="Q45" s="156"/>
      <c r="R45" s="142"/>
      <c r="S45" s="170">
        <f t="shared" si="0"/>
        <v>0</v>
      </c>
      <c r="T45" s="19"/>
      <c r="U45" s="13"/>
      <c r="V45" s="13"/>
      <c r="W45" s="13"/>
    </row>
    <row r="46" spans="1:23" ht="24.95" customHeight="1">
      <c r="A46" s="30" t="s">
        <v>25</v>
      </c>
      <c r="B46" s="16" t="s">
        <v>39</v>
      </c>
      <c r="C46" s="16"/>
      <c r="D46" s="17"/>
      <c r="E46" s="16">
        <v>3</v>
      </c>
      <c r="F46" s="131"/>
      <c r="G46" s="132">
        <v>18</v>
      </c>
      <c r="H46" s="20" t="s">
        <v>123</v>
      </c>
      <c r="I46" s="151"/>
      <c r="J46" s="171" t="s">
        <v>279</v>
      </c>
      <c r="K46" s="156">
        <v>6</v>
      </c>
      <c r="L46" s="171" t="s">
        <v>282</v>
      </c>
      <c r="M46" s="159"/>
      <c r="N46" s="171" t="s">
        <v>284</v>
      </c>
      <c r="O46" s="151"/>
      <c r="P46" s="171" t="s">
        <v>286</v>
      </c>
      <c r="Q46" s="156">
        <v>15</v>
      </c>
      <c r="R46" s="171" t="s">
        <v>288</v>
      </c>
      <c r="S46" s="170">
        <f t="shared" si="0"/>
        <v>0</v>
      </c>
      <c r="T46" s="19"/>
      <c r="U46" s="13"/>
      <c r="V46" s="13"/>
      <c r="W46" s="13"/>
    </row>
    <row r="47" spans="1:23" ht="24.95" customHeight="1">
      <c r="A47" s="30" t="s">
        <v>25</v>
      </c>
      <c r="B47" s="16" t="s">
        <v>40</v>
      </c>
      <c r="C47" s="16"/>
      <c r="D47" s="17"/>
      <c r="E47" s="16">
        <v>5</v>
      </c>
      <c r="F47" s="131"/>
      <c r="G47" s="132">
        <v>5</v>
      </c>
      <c r="H47" s="20" t="s">
        <v>123</v>
      </c>
      <c r="I47" s="151">
        <v>6</v>
      </c>
      <c r="J47" s="171" t="s">
        <v>273</v>
      </c>
      <c r="K47" s="156"/>
      <c r="L47" s="142"/>
      <c r="M47" s="159"/>
      <c r="N47" s="142"/>
      <c r="O47" s="151">
        <v>4</v>
      </c>
      <c r="P47" s="142"/>
      <c r="Q47" s="156"/>
      <c r="R47" s="142"/>
      <c r="S47" s="170">
        <f t="shared" si="0"/>
        <v>0</v>
      </c>
      <c r="T47" s="19"/>
      <c r="U47" s="13"/>
      <c r="V47" s="13"/>
      <c r="W47" s="13"/>
    </row>
    <row r="48" spans="1:23" ht="24.95" customHeight="1">
      <c r="A48" s="30" t="s">
        <v>25</v>
      </c>
      <c r="B48" s="16" t="s">
        <v>41</v>
      </c>
      <c r="C48" s="16"/>
      <c r="D48" s="17"/>
      <c r="E48" s="16">
        <v>3</v>
      </c>
      <c r="F48" s="131"/>
      <c r="G48" s="132">
        <v>3</v>
      </c>
      <c r="H48" s="20" t="s">
        <v>123</v>
      </c>
      <c r="I48" s="151"/>
      <c r="J48" s="171" t="s">
        <v>279</v>
      </c>
      <c r="K48" s="156"/>
      <c r="L48" s="142"/>
      <c r="M48" s="159">
        <v>6</v>
      </c>
      <c r="N48" s="142"/>
      <c r="O48" s="151"/>
      <c r="P48" s="142"/>
      <c r="Q48" s="156"/>
      <c r="R48" s="142"/>
      <c r="S48" s="170">
        <f t="shared" si="0"/>
        <v>0</v>
      </c>
      <c r="T48" s="19"/>
      <c r="U48" s="13"/>
      <c r="V48" s="13"/>
      <c r="W48" s="13"/>
    </row>
    <row r="49" spans="1:24" s="126" customFormat="1" ht="24.95" customHeight="1">
      <c r="A49" s="120" t="s">
        <v>12</v>
      </c>
      <c r="B49" s="121" t="s">
        <v>256</v>
      </c>
      <c r="C49" s="121"/>
      <c r="D49" s="121"/>
      <c r="E49" s="121">
        <v>36</v>
      </c>
      <c r="F49" s="122"/>
      <c r="G49" s="123"/>
      <c r="H49" s="124" t="s">
        <v>123</v>
      </c>
      <c r="I49" s="152">
        <v>6</v>
      </c>
      <c r="J49" s="171" t="s">
        <v>279</v>
      </c>
      <c r="K49" s="157">
        <v>6</v>
      </c>
      <c r="L49" s="144"/>
      <c r="M49" s="160">
        <v>6</v>
      </c>
      <c r="N49" s="144"/>
      <c r="O49" s="152">
        <v>4</v>
      </c>
      <c r="P49" s="144"/>
      <c r="Q49" s="157">
        <v>16</v>
      </c>
      <c r="R49" s="144"/>
      <c r="S49" s="170">
        <f t="shared" si="0"/>
        <v>-2</v>
      </c>
      <c r="T49" s="89"/>
      <c r="U49" s="125"/>
      <c r="V49" s="125"/>
      <c r="W49" s="125"/>
    </row>
    <row r="50" spans="1:24" s="126" customFormat="1" ht="24.95" customHeight="1">
      <c r="A50" s="120" t="s">
        <v>12</v>
      </c>
      <c r="B50" s="121" t="s">
        <v>13</v>
      </c>
      <c r="C50" s="121"/>
      <c r="D50" s="121"/>
      <c r="E50" s="121">
        <v>18</v>
      </c>
      <c r="F50" s="122"/>
      <c r="G50" s="123"/>
      <c r="H50" s="124" t="s">
        <v>123</v>
      </c>
      <c r="I50" s="152">
        <v>4</v>
      </c>
      <c r="J50" s="171" t="s">
        <v>279</v>
      </c>
      <c r="K50" s="157">
        <v>4</v>
      </c>
      <c r="L50" s="144"/>
      <c r="M50" s="160">
        <v>4</v>
      </c>
      <c r="N50" s="144"/>
      <c r="O50" s="152">
        <v>4</v>
      </c>
      <c r="P50" s="144"/>
      <c r="Q50" s="157">
        <v>4</v>
      </c>
      <c r="R50" s="144"/>
      <c r="S50" s="170">
        <f t="shared" si="0"/>
        <v>-2</v>
      </c>
      <c r="T50" s="89"/>
      <c r="U50" s="125"/>
      <c r="V50" s="125"/>
      <c r="W50" s="125"/>
    </row>
    <row r="51" spans="1:24" s="126" customFormat="1" ht="24.95" customHeight="1">
      <c r="A51" s="120" t="s">
        <v>12</v>
      </c>
      <c r="B51" s="121" t="s">
        <v>206</v>
      </c>
      <c r="C51" s="121"/>
      <c r="D51" s="121"/>
      <c r="E51" s="121">
        <v>84</v>
      </c>
      <c r="F51" s="122"/>
      <c r="G51" s="123"/>
      <c r="H51" s="124" t="s">
        <v>123</v>
      </c>
      <c r="I51" s="152">
        <v>20</v>
      </c>
      <c r="J51" s="171" t="s">
        <v>279</v>
      </c>
      <c r="K51" s="157">
        <v>20</v>
      </c>
      <c r="L51" s="144"/>
      <c r="M51" s="160">
        <v>20</v>
      </c>
      <c r="N51" s="144"/>
      <c r="O51" s="152">
        <v>20</v>
      </c>
      <c r="P51" s="144"/>
      <c r="Q51" s="157"/>
      <c r="R51" s="144"/>
      <c r="S51" s="170">
        <f t="shared" si="0"/>
        <v>4</v>
      </c>
      <c r="T51" s="89"/>
      <c r="U51" s="125"/>
      <c r="V51" s="125"/>
      <c r="W51" s="125"/>
    </row>
    <row r="52" spans="1:24" ht="24.95" customHeight="1">
      <c r="A52" s="30" t="s">
        <v>12</v>
      </c>
      <c r="B52" s="16" t="s">
        <v>207</v>
      </c>
      <c r="C52" s="16"/>
      <c r="D52" s="16"/>
      <c r="E52" s="16"/>
      <c r="F52" s="131"/>
      <c r="G52" s="132">
        <v>624</v>
      </c>
      <c r="H52" s="20"/>
      <c r="I52" s="151">
        <v>40</v>
      </c>
      <c r="J52" s="173">
        <v>41185</v>
      </c>
      <c r="K52" s="156">
        <v>40</v>
      </c>
      <c r="L52" s="173">
        <v>41199</v>
      </c>
      <c r="M52" s="159">
        <v>40</v>
      </c>
      <c r="N52" s="173">
        <f>SUM(L52+23)</f>
        <v>41222</v>
      </c>
      <c r="O52" s="151">
        <v>40</v>
      </c>
      <c r="P52" s="173">
        <f>SUM(N52+14)</f>
        <v>41236</v>
      </c>
      <c r="Q52" s="156">
        <v>40</v>
      </c>
      <c r="R52" s="173">
        <f>SUM(L52+63)</f>
        <v>41262</v>
      </c>
      <c r="S52" s="170">
        <f t="shared" si="0"/>
        <v>424</v>
      </c>
      <c r="T52" s="19"/>
      <c r="U52" s="13"/>
      <c r="V52" s="13"/>
      <c r="W52" s="13"/>
    </row>
    <row r="53" spans="1:24" ht="24.95" customHeight="1">
      <c r="A53" s="30" t="s">
        <v>11</v>
      </c>
      <c r="B53" s="16" t="s">
        <v>274</v>
      </c>
      <c r="C53" s="16"/>
      <c r="D53" s="16"/>
      <c r="E53" s="16">
        <v>98</v>
      </c>
      <c r="F53" s="17"/>
      <c r="G53" s="32"/>
      <c r="H53" s="20" t="s">
        <v>123</v>
      </c>
      <c r="I53" s="151">
        <v>20</v>
      </c>
      <c r="J53" s="171">
        <v>41162</v>
      </c>
      <c r="K53" s="156">
        <v>20</v>
      </c>
      <c r="L53" s="142"/>
      <c r="M53" s="159">
        <v>20</v>
      </c>
      <c r="N53" s="142"/>
      <c r="O53" s="151">
        <v>18</v>
      </c>
      <c r="P53" s="142"/>
      <c r="Q53" s="156">
        <v>20</v>
      </c>
      <c r="R53" s="142"/>
      <c r="S53" s="170">
        <f>SUM(C53+E53+G53-I53-K53-M53-O53-Q53)</f>
        <v>0</v>
      </c>
      <c r="T53" s="37"/>
      <c r="U53" s="13"/>
      <c r="V53" s="13"/>
      <c r="W53" s="13"/>
      <c r="X53" s="14"/>
    </row>
    <row r="54" spans="1:24" ht="24.95" customHeight="1">
      <c r="A54" s="30" t="s">
        <v>11</v>
      </c>
      <c r="B54" s="16" t="s">
        <v>180</v>
      </c>
      <c r="C54" s="16"/>
      <c r="D54" s="16"/>
      <c r="E54" s="16">
        <v>98</v>
      </c>
      <c r="F54" s="17"/>
      <c r="G54" s="32"/>
      <c r="H54" s="20" t="s">
        <v>123</v>
      </c>
      <c r="I54" s="151">
        <v>20</v>
      </c>
      <c r="J54" s="171">
        <v>41190</v>
      </c>
      <c r="K54" s="156">
        <v>20</v>
      </c>
      <c r="L54" s="171">
        <v>41204</v>
      </c>
      <c r="M54" s="159">
        <v>20</v>
      </c>
      <c r="N54" s="181">
        <f>SUM(L54+23)</f>
        <v>41227</v>
      </c>
      <c r="O54" s="151">
        <v>18</v>
      </c>
      <c r="P54" s="181">
        <f>SUM(N54+14)</f>
        <v>41241</v>
      </c>
      <c r="Q54" s="156">
        <v>20</v>
      </c>
      <c r="R54" s="171">
        <f>SUM(L54+63)</f>
        <v>41267</v>
      </c>
      <c r="S54" s="170">
        <f t="shared" si="0"/>
        <v>0</v>
      </c>
      <c r="T54" s="37"/>
      <c r="U54" s="13"/>
      <c r="V54" s="13"/>
      <c r="W54" s="13"/>
      <c r="X54" s="14"/>
    </row>
    <row r="55" spans="1:24" ht="24.95" customHeight="1">
      <c r="A55" s="134" t="s">
        <v>63</v>
      </c>
      <c r="B55" s="16" t="s">
        <v>64</v>
      </c>
      <c r="C55" s="16"/>
      <c r="D55" s="16"/>
      <c r="E55" s="16"/>
      <c r="F55" s="17"/>
      <c r="G55" s="32"/>
      <c r="H55" s="20" t="s">
        <v>63</v>
      </c>
      <c r="I55" s="151">
        <v>20</v>
      </c>
      <c r="J55" s="171" t="s">
        <v>280</v>
      </c>
      <c r="K55" s="156">
        <v>20</v>
      </c>
      <c r="L55" s="171" t="s">
        <v>280</v>
      </c>
      <c r="M55" s="159">
        <v>20</v>
      </c>
      <c r="N55" s="171" t="s">
        <v>280</v>
      </c>
      <c r="O55" s="151">
        <v>18</v>
      </c>
      <c r="P55" s="171" t="s">
        <v>280</v>
      </c>
      <c r="Q55" s="156">
        <v>20</v>
      </c>
      <c r="R55" s="171" t="s">
        <v>280</v>
      </c>
      <c r="S55" s="170">
        <f t="shared" si="0"/>
        <v>-98</v>
      </c>
      <c r="T55" s="19"/>
      <c r="U55" s="13"/>
      <c r="V55" s="13"/>
      <c r="W55" s="13"/>
    </row>
    <row r="56" spans="1:24" ht="24.95" customHeight="1">
      <c r="A56" s="30" t="s">
        <v>10</v>
      </c>
      <c r="B56" s="16" t="s">
        <v>33</v>
      </c>
      <c r="C56" s="16"/>
      <c r="D56" s="16"/>
      <c r="E56" s="16">
        <v>98</v>
      </c>
      <c r="F56" s="17"/>
      <c r="G56" s="32"/>
      <c r="H56" s="20" t="s">
        <v>10</v>
      </c>
      <c r="I56" s="151">
        <v>20</v>
      </c>
      <c r="J56" s="180">
        <v>41190</v>
      </c>
      <c r="K56" s="156">
        <v>20</v>
      </c>
      <c r="L56" s="180">
        <v>41204</v>
      </c>
      <c r="M56" s="159">
        <v>20</v>
      </c>
      <c r="N56" s="180">
        <f>SUM(L56+23)</f>
        <v>41227</v>
      </c>
      <c r="O56" s="151">
        <v>18</v>
      </c>
      <c r="P56" s="180">
        <f>SUM(N56+14)</f>
        <v>41241</v>
      </c>
      <c r="Q56" s="156">
        <v>20</v>
      </c>
      <c r="R56" s="180">
        <f>SUM(L56+63)</f>
        <v>41267</v>
      </c>
      <c r="S56" s="170">
        <f t="shared" si="0"/>
        <v>0</v>
      </c>
      <c r="T56" s="37"/>
      <c r="U56" s="13"/>
      <c r="V56" s="13"/>
      <c r="W56" s="13"/>
    </row>
    <row r="57" spans="1:24" ht="24.95" customHeight="1">
      <c r="A57" s="30" t="s">
        <v>10</v>
      </c>
      <c r="B57" s="16" t="s">
        <v>34</v>
      </c>
      <c r="C57" s="16"/>
      <c r="D57" s="16"/>
      <c r="E57" s="16">
        <v>98</v>
      </c>
      <c r="F57" s="17"/>
      <c r="G57" s="32"/>
      <c r="H57" s="20" t="s">
        <v>10</v>
      </c>
      <c r="I57" s="151">
        <v>20</v>
      </c>
      <c r="J57" s="180">
        <v>41190</v>
      </c>
      <c r="K57" s="156">
        <v>20</v>
      </c>
      <c r="L57" s="180">
        <v>41204</v>
      </c>
      <c r="M57" s="159">
        <v>20</v>
      </c>
      <c r="N57" s="180">
        <f>SUM(L57+23)</f>
        <v>41227</v>
      </c>
      <c r="O57" s="151">
        <v>18</v>
      </c>
      <c r="P57" s="180">
        <f>SUM(N57+14)</f>
        <v>41241</v>
      </c>
      <c r="Q57" s="156">
        <v>20</v>
      </c>
      <c r="R57" s="180">
        <f>SUM(L57+63)</f>
        <v>41267</v>
      </c>
      <c r="S57" s="170">
        <f t="shared" si="0"/>
        <v>0</v>
      </c>
      <c r="T57" s="37"/>
      <c r="U57" s="13"/>
      <c r="V57" s="13"/>
      <c r="W57" s="13"/>
    </row>
    <row r="58" spans="1:24" ht="24.95" customHeight="1">
      <c r="A58" s="30" t="s">
        <v>10</v>
      </c>
      <c r="B58" s="16" t="s">
        <v>35</v>
      </c>
      <c r="C58" s="16"/>
      <c r="D58" s="16"/>
      <c r="E58" s="16">
        <v>98</v>
      </c>
      <c r="F58" s="17"/>
      <c r="G58" s="32"/>
      <c r="H58" s="20" t="s">
        <v>10</v>
      </c>
      <c r="I58" s="151">
        <v>20</v>
      </c>
      <c r="J58" s="180">
        <v>41190</v>
      </c>
      <c r="K58" s="156">
        <v>20</v>
      </c>
      <c r="L58" s="180">
        <v>41204</v>
      </c>
      <c r="M58" s="159">
        <v>20</v>
      </c>
      <c r="N58" s="180">
        <f>SUM(L58+23)</f>
        <v>41227</v>
      </c>
      <c r="O58" s="151">
        <v>18</v>
      </c>
      <c r="P58" s="180">
        <f>SUM(N58+14)</f>
        <v>41241</v>
      </c>
      <c r="Q58" s="156">
        <v>20</v>
      </c>
      <c r="R58" s="180">
        <f>SUM(L58+63)</f>
        <v>41267</v>
      </c>
      <c r="S58" s="170">
        <f t="shared" si="0"/>
        <v>0</v>
      </c>
      <c r="T58" s="37"/>
      <c r="U58" s="13"/>
      <c r="V58" s="13"/>
      <c r="W58" s="13"/>
    </row>
    <row r="59" spans="1:24" ht="24.95" customHeight="1">
      <c r="A59" s="30" t="s">
        <v>10</v>
      </c>
      <c r="B59" s="16" t="s">
        <v>183</v>
      </c>
      <c r="C59" s="16"/>
      <c r="D59" s="16"/>
      <c r="E59" s="16">
        <v>5</v>
      </c>
      <c r="F59" s="17"/>
      <c r="G59" s="32"/>
      <c r="H59" s="20" t="s">
        <v>123</v>
      </c>
      <c r="I59" s="151">
        <v>1</v>
      </c>
      <c r="J59" s="180">
        <v>41190</v>
      </c>
      <c r="K59" s="156">
        <v>1</v>
      </c>
      <c r="L59" s="180">
        <v>41204</v>
      </c>
      <c r="M59" s="159">
        <v>1</v>
      </c>
      <c r="N59" s="180">
        <f>SUM(L59+23)</f>
        <v>41227</v>
      </c>
      <c r="O59" s="151">
        <v>1</v>
      </c>
      <c r="P59" s="180">
        <f>SUM(N59+14)</f>
        <v>41241</v>
      </c>
      <c r="Q59" s="156">
        <v>1</v>
      </c>
      <c r="R59" s="180">
        <f>SUM(L59+63)</f>
        <v>41267</v>
      </c>
      <c r="S59" s="170">
        <f t="shared" si="0"/>
        <v>0</v>
      </c>
      <c r="T59" s="37"/>
      <c r="U59" s="13"/>
      <c r="V59" s="13"/>
      <c r="W59" s="13"/>
    </row>
    <row r="60" spans="1:24" ht="24.95" customHeight="1">
      <c r="A60" s="134" t="s">
        <v>10</v>
      </c>
      <c r="B60" s="16" t="s">
        <v>45</v>
      </c>
      <c r="C60" s="16"/>
      <c r="D60" s="16"/>
      <c r="E60" s="16"/>
      <c r="F60" s="17"/>
      <c r="G60" s="32">
        <v>38</v>
      </c>
      <c r="H60" s="20" t="s">
        <v>123</v>
      </c>
      <c r="I60" s="151">
        <v>6</v>
      </c>
      <c r="J60" s="173" t="s">
        <v>275</v>
      </c>
      <c r="K60" s="156">
        <v>6</v>
      </c>
      <c r="L60" s="173" t="s">
        <v>281</v>
      </c>
      <c r="M60" s="159">
        <v>6</v>
      </c>
      <c r="N60" s="173" t="s">
        <v>285</v>
      </c>
      <c r="O60" s="151">
        <v>4</v>
      </c>
      <c r="P60" s="173" t="s">
        <v>287</v>
      </c>
      <c r="Q60" s="156">
        <v>16</v>
      </c>
      <c r="R60" s="173" t="s">
        <v>289</v>
      </c>
      <c r="S60" s="170">
        <f t="shared" si="0"/>
        <v>0</v>
      </c>
      <c r="T60" s="19"/>
      <c r="U60" s="13"/>
      <c r="V60" s="13"/>
      <c r="W60" s="13"/>
    </row>
    <row r="61" spans="1:24" ht="24.95" customHeight="1">
      <c r="A61" s="134" t="s">
        <v>10</v>
      </c>
      <c r="B61" s="16" t="s">
        <v>46</v>
      </c>
      <c r="C61" s="16"/>
      <c r="D61" s="16"/>
      <c r="E61" s="16"/>
      <c r="F61" s="17"/>
      <c r="G61" s="32">
        <v>20</v>
      </c>
      <c r="H61" s="20" t="s">
        <v>123</v>
      </c>
      <c r="I61" s="151">
        <v>4</v>
      </c>
      <c r="J61" s="173" t="s">
        <v>275</v>
      </c>
      <c r="K61" s="156">
        <v>4</v>
      </c>
      <c r="L61" s="173" t="s">
        <v>281</v>
      </c>
      <c r="M61" s="159">
        <v>4</v>
      </c>
      <c r="N61" s="173" t="s">
        <v>285</v>
      </c>
      <c r="O61" s="151">
        <v>4</v>
      </c>
      <c r="P61" s="173" t="s">
        <v>287</v>
      </c>
      <c r="Q61" s="156">
        <v>4</v>
      </c>
      <c r="R61" s="173" t="s">
        <v>289</v>
      </c>
      <c r="S61" s="170">
        <f t="shared" si="0"/>
        <v>0</v>
      </c>
      <c r="T61" s="19"/>
      <c r="U61" s="13"/>
      <c r="V61" s="13"/>
      <c r="W61" s="13"/>
    </row>
    <row r="62" spans="1:24" ht="24.95" customHeight="1">
      <c r="A62" s="134" t="s">
        <v>10</v>
      </c>
      <c r="B62" s="16" t="s">
        <v>251</v>
      </c>
      <c r="C62" s="16"/>
      <c r="D62" s="16"/>
      <c r="E62" s="16"/>
      <c r="F62" s="17"/>
      <c r="G62" s="32">
        <v>80</v>
      </c>
      <c r="H62" s="20"/>
      <c r="I62" s="151">
        <v>20</v>
      </c>
      <c r="J62" s="173" t="s">
        <v>275</v>
      </c>
      <c r="K62" s="156">
        <v>20</v>
      </c>
      <c r="L62" s="173" t="s">
        <v>281</v>
      </c>
      <c r="M62" s="159">
        <v>20</v>
      </c>
      <c r="N62" s="173" t="s">
        <v>285</v>
      </c>
      <c r="O62" s="151">
        <v>20</v>
      </c>
      <c r="P62" s="173" t="s">
        <v>287</v>
      </c>
      <c r="Q62" s="156"/>
      <c r="R62" s="173" t="s">
        <v>289</v>
      </c>
      <c r="S62" s="170">
        <f t="shared" si="0"/>
        <v>0</v>
      </c>
      <c r="T62" s="19"/>
      <c r="U62" s="13"/>
      <c r="V62" s="13"/>
      <c r="W62" s="13"/>
    </row>
    <row r="63" spans="1:24" ht="24.95" customHeight="1">
      <c r="A63" s="30" t="s">
        <v>9</v>
      </c>
      <c r="B63" s="16" t="s">
        <v>263</v>
      </c>
      <c r="C63" s="16"/>
      <c r="D63" s="16"/>
      <c r="E63" s="16"/>
      <c r="F63" s="131"/>
      <c r="G63" s="32">
        <v>150</v>
      </c>
      <c r="H63" s="20" t="s">
        <v>24</v>
      </c>
      <c r="I63" s="151">
        <v>150</v>
      </c>
      <c r="J63" s="172" t="s">
        <v>278</v>
      </c>
      <c r="K63" s="156"/>
      <c r="L63" s="143"/>
      <c r="M63" s="159"/>
      <c r="N63" s="143"/>
      <c r="O63" s="151"/>
      <c r="P63" s="143"/>
      <c r="Q63" s="156"/>
      <c r="R63" s="143"/>
      <c r="S63" s="170">
        <f t="shared" si="0"/>
        <v>0</v>
      </c>
      <c r="T63" s="19"/>
      <c r="U63" s="13"/>
      <c r="V63" s="13"/>
      <c r="W63" s="13"/>
      <c r="X63" s="14"/>
    </row>
    <row r="64" spans="1:24" ht="24.95" customHeight="1">
      <c r="A64" s="30" t="s">
        <v>65</v>
      </c>
      <c r="B64" s="16" t="s">
        <v>66</v>
      </c>
      <c r="C64" s="16"/>
      <c r="D64" s="16"/>
      <c r="E64" s="16"/>
      <c r="F64" s="131"/>
      <c r="G64" s="132" t="s">
        <v>231</v>
      </c>
      <c r="H64" s="20" t="s">
        <v>123</v>
      </c>
      <c r="I64" s="151" t="s">
        <v>257</v>
      </c>
      <c r="J64" s="172" t="s">
        <v>277</v>
      </c>
      <c r="K64" s="156" t="s">
        <v>257</v>
      </c>
      <c r="L64" s="172">
        <v>41183</v>
      </c>
      <c r="M64" s="159" t="s">
        <v>257</v>
      </c>
      <c r="N64" s="172">
        <f>SUM(L64+23)</f>
        <v>41206</v>
      </c>
      <c r="O64" s="151" t="s">
        <v>257</v>
      </c>
      <c r="P64" s="172">
        <f>SUM(N64+14)</f>
        <v>41220</v>
      </c>
      <c r="Q64" s="156" t="s">
        <v>257</v>
      </c>
      <c r="R64" s="172">
        <f>SUM(L64+63)</f>
        <v>41246</v>
      </c>
      <c r="S64" s="170" t="e">
        <f t="shared" si="0"/>
        <v>#VALUE!</v>
      </c>
      <c r="T64" s="19"/>
      <c r="U64" s="13"/>
      <c r="V64" s="13"/>
      <c r="W64" s="13"/>
    </row>
    <row r="65" spans="1:23" ht="24.95" customHeight="1">
      <c r="A65" s="30"/>
      <c r="B65" s="16"/>
      <c r="C65" s="16"/>
      <c r="D65" s="16"/>
      <c r="E65" s="16"/>
      <c r="F65" s="17"/>
      <c r="G65" s="32"/>
      <c r="H65" s="20"/>
      <c r="I65" s="151"/>
      <c r="J65" s="171"/>
      <c r="K65" s="156"/>
      <c r="L65" s="143"/>
      <c r="M65" s="159"/>
      <c r="N65" s="143"/>
      <c r="O65" s="151"/>
      <c r="P65" s="143"/>
      <c r="Q65" s="156"/>
      <c r="R65" s="143"/>
      <c r="S65" s="170">
        <f t="shared" si="0"/>
        <v>0</v>
      </c>
      <c r="T65" s="19"/>
      <c r="U65" s="13"/>
      <c r="V65" s="13"/>
      <c r="W65" s="13"/>
    </row>
    <row r="66" spans="1:23" ht="24.95" customHeight="1">
      <c r="A66" s="30"/>
      <c r="B66" s="16"/>
      <c r="C66" s="16"/>
      <c r="D66" s="16"/>
      <c r="E66" s="16"/>
      <c r="F66" s="17"/>
      <c r="G66" s="32"/>
      <c r="H66" s="20"/>
      <c r="I66" s="151"/>
      <c r="J66" s="171"/>
      <c r="K66" s="156"/>
      <c r="L66" s="143"/>
      <c r="M66" s="159"/>
      <c r="N66" s="143"/>
      <c r="O66" s="151"/>
      <c r="P66" s="143"/>
      <c r="Q66" s="156"/>
      <c r="R66" s="143"/>
      <c r="S66" s="170">
        <f t="shared" si="0"/>
        <v>0</v>
      </c>
      <c r="T66" s="19"/>
      <c r="U66" s="13"/>
      <c r="V66" s="13"/>
      <c r="W66" s="13"/>
    </row>
    <row r="67" spans="1:23" ht="24.95" customHeight="1">
      <c r="A67" s="15" t="s">
        <v>67</v>
      </c>
      <c r="B67" s="16"/>
      <c r="C67" s="16"/>
      <c r="D67" s="16"/>
      <c r="E67" s="16"/>
      <c r="F67" s="17"/>
      <c r="G67" s="32"/>
      <c r="H67" s="20"/>
      <c r="I67" s="151"/>
      <c r="J67" s="171"/>
      <c r="K67" s="156"/>
      <c r="L67" s="143"/>
      <c r="M67" s="159"/>
      <c r="N67" s="143"/>
      <c r="O67" s="151"/>
      <c r="P67" s="143"/>
      <c r="Q67" s="156"/>
      <c r="R67" s="143"/>
      <c r="S67" s="170">
        <f t="shared" si="0"/>
        <v>0</v>
      </c>
      <c r="T67" s="19"/>
      <c r="U67" s="13"/>
      <c r="V67" s="13"/>
      <c r="W67" s="13"/>
    </row>
    <row r="68" spans="1:23" ht="24.95" customHeight="1">
      <c r="A68" s="30" t="s">
        <v>53</v>
      </c>
      <c r="B68" s="16" t="s">
        <v>113</v>
      </c>
      <c r="C68" s="16"/>
      <c r="D68" s="16"/>
      <c r="E68" s="16"/>
      <c r="F68" s="131"/>
      <c r="G68" s="132">
        <v>98</v>
      </c>
      <c r="H68" s="20" t="s">
        <v>123</v>
      </c>
      <c r="I68" s="151">
        <v>20</v>
      </c>
      <c r="J68" s="173">
        <v>41183</v>
      </c>
      <c r="K68" s="156">
        <v>20</v>
      </c>
      <c r="L68" s="173">
        <v>41197</v>
      </c>
      <c r="M68" s="159">
        <v>20</v>
      </c>
      <c r="N68" s="173">
        <f t="shared" ref="N68:N82" si="4">SUM(L68+23)</f>
        <v>41220</v>
      </c>
      <c r="O68" s="151">
        <v>18</v>
      </c>
      <c r="P68" s="173">
        <f>SUM(N68+14)</f>
        <v>41234</v>
      </c>
      <c r="Q68" s="156">
        <v>20</v>
      </c>
      <c r="R68" s="173">
        <f>SUM(L68+63)</f>
        <v>41260</v>
      </c>
      <c r="S68" s="170">
        <f t="shared" si="0"/>
        <v>0</v>
      </c>
      <c r="T68" s="19"/>
      <c r="U68" s="13"/>
      <c r="V68" s="13"/>
      <c r="W68" s="13"/>
    </row>
    <row r="69" spans="1:23" ht="24.95" customHeight="1">
      <c r="A69" s="30" t="s">
        <v>111</v>
      </c>
      <c r="B69" s="36" t="s">
        <v>112</v>
      </c>
      <c r="C69" s="36"/>
      <c r="D69" s="17"/>
      <c r="E69" s="32">
        <v>98</v>
      </c>
      <c r="F69" s="17"/>
      <c r="G69" s="32"/>
      <c r="H69" s="20" t="s">
        <v>123</v>
      </c>
      <c r="I69" s="151">
        <v>20</v>
      </c>
      <c r="J69" s="172">
        <v>41166</v>
      </c>
      <c r="K69" s="156">
        <v>20</v>
      </c>
      <c r="L69" s="172">
        <v>41180</v>
      </c>
      <c r="M69" s="159">
        <v>20</v>
      </c>
      <c r="N69" s="172">
        <f>SUM(L69+23+1)</f>
        <v>41204</v>
      </c>
      <c r="O69" s="151">
        <v>18</v>
      </c>
      <c r="P69" s="172">
        <f>SUM(N69+14)</f>
        <v>41218</v>
      </c>
      <c r="Q69" s="156">
        <v>20</v>
      </c>
      <c r="R69" s="172">
        <f>SUM(L69+63)</f>
        <v>41243</v>
      </c>
      <c r="S69" s="170">
        <f t="shared" si="0"/>
        <v>0</v>
      </c>
      <c r="T69" s="89"/>
      <c r="U69" s="13"/>
      <c r="V69" s="13"/>
      <c r="W69" s="13"/>
    </row>
    <row r="70" spans="1:23" ht="24.95" customHeight="1">
      <c r="A70" s="30" t="s">
        <v>109</v>
      </c>
      <c r="B70" s="16" t="s">
        <v>110</v>
      </c>
      <c r="C70" s="16">
        <v>2</v>
      </c>
      <c r="D70" s="17"/>
      <c r="E70" s="86">
        <v>44</v>
      </c>
      <c r="F70" s="131"/>
      <c r="G70" s="132">
        <v>54</v>
      </c>
      <c r="H70" s="20" t="s">
        <v>123</v>
      </c>
      <c r="I70" s="151">
        <v>20</v>
      </c>
      <c r="J70" s="174">
        <v>41171</v>
      </c>
      <c r="K70" s="156">
        <v>20</v>
      </c>
      <c r="L70" s="174">
        <v>41186</v>
      </c>
      <c r="M70" s="159">
        <v>20</v>
      </c>
      <c r="N70" s="174">
        <f>SUM(L70+23-2)</f>
        <v>41207</v>
      </c>
      <c r="O70" s="151">
        <v>18</v>
      </c>
      <c r="P70" s="174">
        <f>SUM(N70+14)</f>
        <v>41221</v>
      </c>
      <c r="Q70" s="156">
        <v>20</v>
      </c>
      <c r="R70" s="174">
        <f>SUM(L70+63)</f>
        <v>41249</v>
      </c>
      <c r="S70" s="170">
        <f t="shared" si="0"/>
        <v>2</v>
      </c>
      <c r="T70" s="89"/>
      <c r="U70" s="13"/>
      <c r="V70" s="13"/>
      <c r="W70" s="13"/>
    </row>
    <row r="71" spans="1:23" ht="24.95" customHeight="1">
      <c r="A71" s="30" t="s">
        <v>68</v>
      </c>
      <c r="B71" s="16" t="s">
        <v>69</v>
      </c>
      <c r="C71" s="16"/>
      <c r="D71" s="16"/>
      <c r="E71" s="16"/>
      <c r="F71" s="131"/>
      <c r="G71" s="132">
        <v>93</v>
      </c>
      <c r="H71" s="20" t="s">
        <v>123</v>
      </c>
      <c r="I71" s="151">
        <v>19</v>
      </c>
      <c r="J71" s="176">
        <v>41180</v>
      </c>
      <c r="K71" s="156">
        <v>19</v>
      </c>
      <c r="L71" s="176">
        <v>41194</v>
      </c>
      <c r="M71" s="159">
        <v>19</v>
      </c>
      <c r="N71" s="176">
        <f>SUM(L71+23-2)</f>
        <v>41215</v>
      </c>
      <c r="O71" s="151">
        <v>17</v>
      </c>
      <c r="P71" s="176">
        <f>SUM(N71+14)</f>
        <v>41229</v>
      </c>
      <c r="Q71" s="156">
        <v>19</v>
      </c>
      <c r="R71" s="176">
        <f>SUM(L71+63)</f>
        <v>41257</v>
      </c>
      <c r="S71" s="170">
        <f t="shared" si="0"/>
        <v>0</v>
      </c>
      <c r="T71" s="89"/>
      <c r="U71" s="13"/>
      <c r="V71" s="13"/>
      <c r="W71" s="13"/>
    </row>
    <row r="72" spans="1:23" ht="24.95" customHeight="1">
      <c r="A72" s="30" t="s">
        <v>68</v>
      </c>
      <c r="B72" s="16" t="s">
        <v>70</v>
      </c>
      <c r="C72" s="16"/>
      <c r="D72" s="16"/>
      <c r="E72" s="16"/>
      <c r="F72" s="131"/>
      <c r="G72" s="132">
        <v>93</v>
      </c>
      <c r="H72" s="20" t="s">
        <v>123</v>
      </c>
      <c r="I72" s="151">
        <v>19</v>
      </c>
      <c r="J72" s="176">
        <v>41180</v>
      </c>
      <c r="K72" s="156">
        <v>19</v>
      </c>
      <c r="L72" s="176">
        <v>41194</v>
      </c>
      <c r="M72" s="159">
        <v>19</v>
      </c>
      <c r="N72" s="176">
        <f>SUM(L72+23-2)</f>
        <v>41215</v>
      </c>
      <c r="O72" s="151">
        <v>17</v>
      </c>
      <c r="P72" s="176">
        <f t="shared" ref="P72:P82" si="5">SUM(N72+14)</f>
        <v>41229</v>
      </c>
      <c r="Q72" s="156">
        <v>19</v>
      </c>
      <c r="R72" s="176">
        <f t="shared" ref="R72:R82" si="6">SUM(L72+63)</f>
        <v>41257</v>
      </c>
      <c r="S72" s="170">
        <f t="shared" si="0"/>
        <v>0</v>
      </c>
      <c r="T72" s="89"/>
      <c r="U72" s="13"/>
      <c r="V72" s="13"/>
      <c r="W72" s="13"/>
    </row>
    <row r="73" spans="1:23" ht="24.95" customHeight="1">
      <c r="A73" s="30" t="s">
        <v>68</v>
      </c>
      <c r="B73" s="16" t="s">
        <v>71</v>
      </c>
      <c r="C73" s="16"/>
      <c r="D73" s="16"/>
      <c r="E73" s="16"/>
      <c r="F73" s="131"/>
      <c r="G73" s="132">
        <v>93</v>
      </c>
      <c r="H73" s="20" t="s">
        <v>123</v>
      </c>
      <c r="I73" s="151">
        <v>19</v>
      </c>
      <c r="J73" s="176">
        <v>41162</v>
      </c>
      <c r="K73" s="156">
        <v>19</v>
      </c>
      <c r="L73" s="176">
        <v>41176</v>
      </c>
      <c r="M73" s="159">
        <v>19</v>
      </c>
      <c r="N73" s="176">
        <f t="shared" si="4"/>
        <v>41199</v>
      </c>
      <c r="O73" s="151">
        <v>17</v>
      </c>
      <c r="P73" s="176">
        <f t="shared" si="5"/>
        <v>41213</v>
      </c>
      <c r="Q73" s="156">
        <v>19</v>
      </c>
      <c r="R73" s="176">
        <f t="shared" si="6"/>
        <v>41239</v>
      </c>
      <c r="S73" s="170">
        <f t="shared" si="0"/>
        <v>0</v>
      </c>
      <c r="T73" s="89"/>
      <c r="U73" s="13"/>
      <c r="V73" s="13"/>
      <c r="W73" s="13"/>
    </row>
    <row r="74" spans="1:23" ht="24.95" customHeight="1">
      <c r="A74" s="30" t="s">
        <v>68</v>
      </c>
      <c r="B74" s="16" t="s">
        <v>72</v>
      </c>
      <c r="C74" s="16"/>
      <c r="D74" s="16"/>
      <c r="E74" s="16"/>
      <c r="F74" s="131"/>
      <c r="G74" s="132">
        <v>93</v>
      </c>
      <c r="H74" s="20" t="s">
        <v>123</v>
      </c>
      <c r="I74" s="151">
        <v>19</v>
      </c>
      <c r="J74" s="176">
        <v>41162</v>
      </c>
      <c r="K74" s="156">
        <v>19</v>
      </c>
      <c r="L74" s="176">
        <v>41176</v>
      </c>
      <c r="M74" s="159">
        <v>19</v>
      </c>
      <c r="N74" s="176">
        <f t="shared" si="4"/>
        <v>41199</v>
      </c>
      <c r="O74" s="151">
        <v>17</v>
      </c>
      <c r="P74" s="176">
        <f t="shared" si="5"/>
        <v>41213</v>
      </c>
      <c r="Q74" s="156">
        <v>19</v>
      </c>
      <c r="R74" s="176">
        <f t="shared" si="6"/>
        <v>41239</v>
      </c>
      <c r="S74" s="170">
        <f t="shared" ref="S74:S137" si="7">SUM(C74+E74+G74-I74-K74-M74-O74-Q74)</f>
        <v>0</v>
      </c>
      <c r="T74" s="89"/>
      <c r="U74" s="13"/>
      <c r="V74" s="13"/>
      <c r="W74" s="13"/>
    </row>
    <row r="75" spans="1:23" ht="24.95" customHeight="1">
      <c r="A75" s="30" t="s">
        <v>68</v>
      </c>
      <c r="B75" s="16" t="s">
        <v>73</v>
      </c>
      <c r="C75" s="16"/>
      <c r="D75" s="16"/>
      <c r="E75" s="16"/>
      <c r="F75" s="131"/>
      <c r="G75" s="132">
        <v>93</v>
      </c>
      <c r="H75" s="20" t="s">
        <v>123</v>
      </c>
      <c r="I75" s="151">
        <v>19</v>
      </c>
      <c r="J75" s="176">
        <v>41162</v>
      </c>
      <c r="K75" s="156">
        <v>19</v>
      </c>
      <c r="L75" s="176">
        <v>41176</v>
      </c>
      <c r="M75" s="159">
        <v>19</v>
      </c>
      <c r="N75" s="176">
        <f t="shared" si="4"/>
        <v>41199</v>
      </c>
      <c r="O75" s="151">
        <v>17</v>
      </c>
      <c r="P75" s="176">
        <f t="shared" si="5"/>
        <v>41213</v>
      </c>
      <c r="Q75" s="156">
        <v>19</v>
      </c>
      <c r="R75" s="176">
        <f t="shared" si="6"/>
        <v>41239</v>
      </c>
      <c r="S75" s="170">
        <f t="shared" si="7"/>
        <v>0</v>
      </c>
      <c r="T75" s="89"/>
      <c r="U75" s="13"/>
      <c r="V75" s="13"/>
      <c r="W75" s="13"/>
    </row>
    <row r="76" spans="1:23" ht="24.95" customHeight="1">
      <c r="A76" s="30" t="s">
        <v>68</v>
      </c>
      <c r="B76" s="16" t="s">
        <v>74</v>
      </c>
      <c r="C76" s="16"/>
      <c r="D76" s="16"/>
      <c r="E76" s="16"/>
      <c r="F76" s="131"/>
      <c r="G76" s="132">
        <v>98</v>
      </c>
      <c r="H76" s="20" t="s">
        <v>123</v>
      </c>
      <c r="I76" s="151">
        <v>20</v>
      </c>
      <c r="J76" s="176">
        <v>41162</v>
      </c>
      <c r="K76" s="156">
        <v>20</v>
      </c>
      <c r="L76" s="176">
        <v>41176</v>
      </c>
      <c r="M76" s="159">
        <v>20</v>
      </c>
      <c r="N76" s="176">
        <f t="shared" si="4"/>
        <v>41199</v>
      </c>
      <c r="O76" s="151">
        <v>18</v>
      </c>
      <c r="P76" s="176">
        <f t="shared" si="5"/>
        <v>41213</v>
      </c>
      <c r="Q76" s="156">
        <v>20</v>
      </c>
      <c r="R76" s="176">
        <f t="shared" si="6"/>
        <v>41239</v>
      </c>
      <c r="S76" s="170">
        <f t="shared" si="7"/>
        <v>0</v>
      </c>
      <c r="T76" s="89"/>
      <c r="U76" s="13"/>
      <c r="V76" s="13"/>
      <c r="W76" s="13"/>
    </row>
    <row r="77" spans="1:23" ht="24.95" customHeight="1">
      <c r="A77" s="30" t="s">
        <v>68</v>
      </c>
      <c r="B77" s="16" t="s">
        <v>75</v>
      </c>
      <c r="C77" s="16"/>
      <c r="D77" s="16"/>
      <c r="E77" s="16"/>
      <c r="F77" s="131"/>
      <c r="G77" s="132">
        <v>98</v>
      </c>
      <c r="H77" s="20" t="s">
        <v>123</v>
      </c>
      <c r="I77" s="151">
        <v>20</v>
      </c>
      <c r="J77" s="176">
        <v>41162</v>
      </c>
      <c r="K77" s="156">
        <v>20</v>
      </c>
      <c r="L77" s="176">
        <v>41176</v>
      </c>
      <c r="M77" s="159">
        <v>20</v>
      </c>
      <c r="N77" s="176">
        <f t="shared" si="4"/>
        <v>41199</v>
      </c>
      <c r="O77" s="151">
        <v>18</v>
      </c>
      <c r="P77" s="176">
        <f t="shared" si="5"/>
        <v>41213</v>
      </c>
      <c r="Q77" s="156">
        <v>20</v>
      </c>
      <c r="R77" s="176">
        <f t="shared" si="6"/>
        <v>41239</v>
      </c>
      <c r="S77" s="170">
        <f t="shared" si="7"/>
        <v>0</v>
      </c>
      <c r="T77" s="89"/>
      <c r="U77" s="13"/>
      <c r="V77" s="13"/>
      <c r="W77" s="13"/>
    </row>
    <row r="78" spans="1:23" ht="24.95" customHeight="1">
      <c r="A78" s="30" t="s">
        <v>68</v>
      </c>
      <c r="B78" s="16" t="s">
        <v>76</v>
      </c>
      <c r="C78" s="16"/>
      <c r="D78" s="16"/>
      <c r="E78" s="16"/>
      <c r="F78" s="131"/>
      <c r="G78" s="132">
        <v>98</v>
      </c>
      <c r="H78" s="20" t="s">
        <v>123</v>
      </c>
      <c r="I78" s="151">
        <v>20</v>
      </c>
      <c r="J78" s="176">
        <v>41162</v>
      </c>
      <c r="K78" s="156">
        <v>20</v>
      </c>
      <c r="L78" s="176">
        <v>41176</v>
      </c>
      <c r="M78" s="159">
        <v>20</v>
      </c>
      <c r="N78" s="176">
        <f t="shared" si="4"/>
        <v>41199</v>
      </c>
      <c r="O78" s="151">
        <v>18</v>
      </c>
      <c r="P78" s="176">
        <f t="shared" si="5"/>
        <v>41213</v>
      </c>
      <c r="Q78" s="156">
        <v>20</v>
      </c>
      <c r="R78" s="176">
        <f t="shared" si="6"/>
        <v>41239</v>
      </c>
      <c r="S78" s="170">
        <f t="shared" si="7"/>
        <v>0</v>
      </c>
      <c r="T78" s="89"/>
      <c r="U78" s="13"/>
      <c r="V78" s="13"/>
      <c r="W78" s="13"/>
    </row>
    <row r="79" spans="1:23" ht="24.95" customHeight="1">
      <c r="A79" s="30" t="s">
        <v>68</v>
      </c>
      <c r="B79" s="16" t="s">
        <v>81</v>
      </c>
      <c r="C79" s="16"/>
      <c r="D79" s="16"/>
      <c r="E79" s="16"/>
      <c r="F79" s="131"/>
      <c r="G79" s="132">
        <v>93</v>
      </c>
      <c r="H79" s="20" t="s">
        <v>123</v>
      </c>
      <c r="I79" s="151">
        <v>19</v>
      </c>
      <c r="J79" s="176">
        <v>41162</v>
      </c>
      <c r="K79" s="156">
        <v>19</v>
      </c>
      <c r="L79" s="176">
        <v>41176</v>
      </c>
      <c r="M79" s="159">
        <v>19</v>
      </c>
      <c r="N79" s="176">
        <f t="shared" si="4"/>
        <v>41199</v>
      </c>
      <c r="O79" s="151">
        <v>17</v>
      </c>
      <c r="P79" s="176">
        <f t="shared" si="5"/>
        <v>41213</v>
      </c>
      <c r="Q79" s="156">
        <v>19</v>
      </c>
      <c r="R79" s="176">
        <f t="shared" si="6"/>
        <v>41239</v>
      </c>
      <c r="S79" s="170">
        <f t="shared" si="7"/>
        <v>0</v>
      </c>
      <c r="T79" s="89"/>
      <c r="U79" s="13"/>
      <c r="V79" s="13"/>
      <c r="W79" s="13"/>
    </row>
    <row r="80" spans="1:23" ht="24.95" customHeight="1">
      <c r="A80" s="30" t="s">
        <v>68</v>
      </c>
      <c r="B80" s="16" t="s">
        <v>82</v>
      </c>
      <c r="C80" s="16"/>
      <c r="D80" s="16"/>
      <c r="E80" s="16"/>
      <c r="F80" s="131"/>
      <c r="G80" s="132">
        <v>93</v>
      </c>
      <c r="H80" s="20" t="s">
        <v>123</v>
      </c>
      <c r="I80" s="151">
        <v>19</v>
      </c>
      <c r="J80" s="176">
        <v>41162</v>
      </c>
      <c r="K80" s="156">
        <v>19</v>
      </c>
      <c r="L80" s="176">
        <v>41176</v>
      </c>
      <c r="M80" s="159">
        <v>19</v>
      </c>
      <c r="N80" s="176">
        <f t="shared" si="4"/>
        <v>41199</v>
      </c>
      <c r="O80" s="151">
        <v>17</v>
      </c>
      <c r="P80" s="176">
        <f t="shared" si="5"/>
        <v>41213</v>
      </c>
      <c r="Q80" s="156">
        <v>19</v>
      </c>
      <c r="R80" s="176">
        <f t="shared" si="6"/>
        <v>41239</v>
      </c>
      <c r="S80" s="170">
        <f t="shared" si="7"/>
        <v>0</v>
      </c>
      <c r="T80" s="19"/>
      <c r="U80" s="13"/>
      <c r="V80" s="13"/>
      <c r="W80" s="13"/>
    </row>
    <row r="81" spans="1:23" ht="24.95" customHeight="1">
      <c r="A81" s="30" t="s">
        <v>68</v>
      </c>
      <c r="B81" s="16" t="s">
        <v>83</v>
      </c>
      <c r="C81" s="16"/>
      <c r="D81" s="16"/>
      <c r="E81" s="16"/>
      <c r="F81" s="131"/>
      <c r="G81" s="132">
        <v>93</v>
      </c>
      <c r="H81" s="20" t="s">
        <v>123</v>
      </c>
      <c r="I81" s="151">
        <v>19</v>
      </c>
      <c r="J81" s="176">
        <v>41162</v>
      </c>
      <c r="K81" s="156">
        <v>19</v>
      </c>
      <c r="L81" s="176">
        <v>41176</v>
      </c>
      <c r="M81" s="159">
        <v>19</v>
      </c>
      <c r="N81" s="176">
        <f t="shared" si="4"/>
        <v>41199</v>
      </c>
      <c r="O81" s="151">
        <v>17</v>
      </c>
      <c r="P81" s="176">
        <f t="shared" si="5"/>
        <v>41213</v>
      </c>
      <c r="Q81" s="156">
        <v>19</v>
      </c>
      <c r="R81" s="176">
        <f t="shared" si="6"/>
        <v>41239</v>
      </c>
      <c r="S81" s="170">
        <f t="shared" si="7"/>
        <v>0</v>
      </c>
      <c r="T81" s="19"/>
      <c r="U81" s="13"/>
      <c r="V81" s="13"/>
      <c r="W81" s="13"/>
    </row>
    <row r="82" spans="1:23" ht="24.95" customHeight="1">
      <c r="A82" s="30" t="s">
        <v>114</v>
      </c>
      <c r="B82" s="16" t="s">
        <v>115</v>
      </c>
      <c r="C82" s="16"/>
      <c r="D82" s="16"/>
      <c r="E82" s="16"/>
      <c r="F82" s="131"/>
      <c r="G82" s="132">
        <v>190</v>
      </c>
      <c r="H82" s="20" t="s">
        <v>123</v>
      </c>
      <c r="I82" s="151" t="s">
        <v>258</v>
      </c>
      <c r="J82" s="176">
        <v>41162</v>
      </c>
      <c r="K82" s="156" t="s">
        <v>258</v>
      </c>
      <c r="L82" s="176">
        <v>41176</v>
      </c>
      <c r="M82" s="159" t="s">
        <v>258</v>
      </c>
      <c r="N82" s="176">
        <f t="shared" si="4"/>
        <v>41199</v>
      </c>
      <c r="O82" s="151" t="s">
        <v>258</v>
      </c>
      <c r="P82" s="176">
        <f t="shared" si="5"/>
        <v>41213</v>
      </c>
      <c r="Q82" s="156" t="s">
        <v>258</v>
      </c>
      <c r="R82" s="176">
        <f t="shared" si="6"/>
        <v>41239</v>
      </c>
      <c r="S82" s="170" t="e">
        <f t="shared" si="7"/>
        <v>#VALUE!</v>
      </c>
      <c r="T82" s="19"/>
      <c r="U82" s="13"/>
      <c r="V82" s="13"/>
      <c r="W82" s="13"/>
    </row>
    <row r="83" spans="1:23" ht="24.95" customHeight="1">
      <c r="A83" s="30" t="s">
        <v>181</v>
      </c>
      <c r="B83" s="16" t="s">
        <v>182</v>
      </c>
      <c r="C83" s="16"/>
      <c r="D83" s="16"/>
      <c r="E83" s="16"/>
      <c r="F83" s="131"/>
      <c r="G83" s="132">
        <v>206</v>
      </c>
      <c r="H83" s="20" t="s">
        <v>123</v>
      </c>
      <c r="I83" s="151">
        <v>40</v>
      </c>
      <c r="J83" s="174">
        <v>41171</v>
      </c>
      <c r="K83" s="156">
        <v>40</v>
      </c>
      <c r="L83" s="174">
        <v>41186</v>
      </c>
      <c r="M83" s="159">
        <v>40</v>
      </c>
      <c r="N83" s="174">
        <f>SUM(L83+23-2)</f>
        <v>41207</v>
      </c>
      <c r="O83" s="151">
        <v>36</v>
      </c>
      <c r="P83" s="174">
        <f>SUM(N83+14)</f>
        <v>41221</v>
      </c>
      <c r="Q83" s="156">
        <v>40</v>
      </c>
      <c r="R83" s="174">
        <f>SUM(L83+63)</f>
        <v>41249</v>
      </c>
      <c r="S83" s="170">
        <f t="shared" si="7"/>
        <v>10</v>
      </c>
      <c r="T83" s="19"/>
      <c r="U83" s="13"/>
      <c r="V83" s="13"/>
      <c r="W83" s="13"/>
    </row>
    <row r="84" spans="1:23" ht="24.95" customHeight="1">
      <c r="A84" s="30" t="s">
        <v>87</v>
      </c>
      <c r="B84" s="16" t="s">
        <v>88</v>
      </c>
      <c r="C84" s="16"/>
      <c r="D84" s="17"/>
      <c r="E84" s="16">
        <v>85</v>
      </c>
      <c r="F84" s="17"/>
      <c r="G84" s="32"/>
      <c r="H84" s="20" t="s">
        <v>123</v>
      </c>
      <c r="I84" s="151">
        <v>17</v>
      </c>
      <c r="J84" s="172">
        <v>41166</v>
      </c>
      <c r="K84" s="156">
        <v>17</v>
      </c>
      <c r="L84" s="172">
        <v>41181</v>
      </c>
      <c r="M84" s="159">
        <v>17</v>
      </c>
      <c r="N84" s="172">
        <f t="shared" ref="N84:N89" si="8">SUM(L84+23)</f>
        <v>41204</v>
      </c>
      <c r="O84" s="151">
        <v>15</v>
      </c>
      <c r="P84" s="172">
        <f t="shared" ref="P84:P89" si="9">SUM(N84+14)</f>
        <v>41218</v>
      </c>
      <c r="Q84" s="156">
        <v>17</v>
      </c>
      <c r="R84" s="172">
        <f>SUM(L84+63)</f>
        <v>41244</v>
      </c>
      <c r="S84" s="170">
        <f t="shared" si="7"/>
        <v>2</v>
      </c>
      <c r="T84" s="19"/>
      <c r="U84" s="13"/>
      <c r="V84" s="13"/>
      <c r="W84" s="13"/>
    </row>
    <row r="85" spans="1:23" ht="24.95" customHeight="1">
      <c r="A85" s="30" t="s">
        <v>87</v>
      </c>
      <c r="B85" s="16" t="s">
        <v>89</v>
      </c>
      <c r="C85" s="16"/>
      <c r="D85" s="17"/>
      <c r="E85" s="16">
        <v>10</v>
      </c>
      <c r="F85" s="17"/>
      <c r="G85" s="32"/>
      <c r="H85" s="20" t="s">
        <v>123</v>
      </c>
      <c r="I85" s="151">
        <v>2</v>
      </c>
      <c r="J85" s="172">
        <v>41166</v>
      </c>
      <c r="K85" s="156">
        <v>2</v>
      </c>
      <c r="L85" s="172">
        <v>41181</v>
      </c>
      <c r="M85" s="159">
        <v>2</v>
      </c>
      <c r="N85" s="172">
        <f t="shared" si="8"/>
        <v>41204</v>
      </c>
      <c r="O85" s="151">
        <v>2</v>
      </c>
      <c r="P85" s="172">
        <f t="shared" si="9"/>
        <v>41218</v>
      </c>
      <c r="Q85" s="156">
        <v>2</v>
      </c>
      <c r="R85" s="172">
        <f>SUM(L85+63)</f>
        <v>41244</v>
      </c>
      <c r="S85" s="170">
        <f t="shared" si="7"/>
        <v>0</v>
      </c>
      <c r="T85" s="19"/>
      <c r="U85" s="13"/>
      <c r="V85" s="13"/>
      <c r="W85" s="13"/>
    </row>
    <row r="86" spans="1:23" ht="24.95" customHeight="1">
      <c r="A86" s="30" t="s">
        <v>87</v>
      </c>
      <c r="B86" s="16" t="s">
        <v>186</v>
      </c>
      <c r="C86" s="16"/>
      <c r="D86" s="17"/>
      <c r="E86" s="16">
        <v>5</v>
      </c>
      <c r="F86" s="17"/>
      <c r="G86" s="32"/>
      <c r="H86" s="20" t="s">
        <v>123</v>
      </c>
      <c r="I86" s="151">
        <v>1</v>
      </c>
      <c r="J86" s="172">
        <v>41166</v>
      </c>
      <c r="K86" s="156">
        <v>1</v>
      </c>
      <c r="L86" s="172">
        <v>41181</v>
      </c>
      <c r="M86" s="159">
        <v>1</v>
      </c>
      <c r="N86" s="172">
        <f t="shared" si="8"/>
        <v>41204</v>
      </c>
      <c r="O86" s="151">
        <v>1</v>
      </c>
      <c r="P86" s="172">
        <f t="shared" si="9"/>
        <v>41218</v>
      </c>
      <c r="Q86" s="156">
        <v>1</v>
      </c>
      <c r="R86" s="172">
        <f>SUM(L86+63)</f>
        <v>41244</v>
      </c>
      <c r="S86" s="170">
        <f t="shared" si="7"/>
        <v>0</v>
      </c>
      <c r="T86" s="19"/>
      <c r="U86" s="13"/>
      <c r="V86" s="13"/>
      <c r="W86" s="13"/>
    </row>
    <row r="87" spans="1:23" ht="24.95" customHeight="1">
      <c r="A87" s="30" t="s">
        <v>87</v>
      </c>
      <c r="B87" s="16" t="s">
        <v>187</v>
      </c>
      <c r="C87" s="16"/>
      <c r="D87" s="17"/>
      <c r="E87" s="16">
        <v>95</v>
      </c>
      <c r="F87" s="17"/>
      <c r="G87" s="32"/>
      <c r="H87" s="20" t="s">
        <v>123</v>
      </c>
      <c r="I87" s="151">
        <v>19</v>
      </c>
      <c r="J87" s="172">
        <v>41166</v>
      </c>
      <c r="K87" s="156">
        <v>19</v>
      </c>
      <c r="L87" s="172">
        <v>41181</v>
      </c>
      <c r="M87" s="159">
        <v>19</v>
      </c>
      <c r="N87" s="172">
        <f t="shared" si="8"/>
        <v>41204</v>
      </c>
      <c r="O87" s="151">
        <v>17</v>
      </c>
      <c r="P87" s="172">
        <f t="shared" si="9"/>
        <v>41218</v>
      </c>
      <c r="Q87" s="156">
        <v>19</v>
      </c>
      <c r="R87" s="172">
        <f>SUM(L87+63)</f>
        <v>41244</v>
      </c>
      <c r="S87" s="170">
        <f t="shared" si="7"/>
        <v>2</v>
      </c>
      <c r="T87" s="19"/>
      <c r="U87" s="13"/>
      <c r="V87" s="13"/>
      <c r="W87" s="13"/>
    </row>
    <row r="88" spans="1:23" ht="24.95" customHeight="1">
      <c r="A88" s="30" t="s">
        <v>87</v>
      </c>
      <c r="B88" s="16" t="s">
        <v>90</v>
      </c>
      <c r="C88" s="16"/>
      <c r="D88" s="17"/>
      <c r="E88" s="16">
        <v>34</v>
      </c>
      <c r="F88" s="17"/>
      <c r="G88" s="32"/>
      <c r="H88" s="20" t="s">
        <v>123</v>
      </c>
      <c r="I88" s="151"/>
      <c r="J88" s="171" t="s">
        <v>279</v>
      </c>
      <c r="K88" s="156"/>
      <c r="L88" s="179">
        <v>41181</v>
      </c>
      <c r="M88" s="159">
        <v>34</v>
      </c>
      <c r="N88" s="172">
        <f t="shared" si="8"/>
        <v>41204</v>
      </c>
      <c r="O88" s="151"/>
      <c r="P88" s="172">
        <f t="shared" si="9"/>
        <v>41218</v>
      </c>
      <c r="Q88" s="156"/>
      <c r="R88" s="179"/>
      <c r="S88" s="170">
        <f t="shared" si="7"/>
        <v>0</v>
      </c>
      <c r="T88" s="19"/>
      <c r="U88" s="13"/>
      <c r="V88" s="13"/>
      <c r="W88" s="13"/>
    </row>
    <row r="89" spans="1:23" ht="24.95" customHeight="1">
      <c r="A89" s="30" t="s">
        <v>87</v>
      </c>
      <c r="B89" s="16" t="s">
        <v>91</v>
      </c>
      <c r="C89" s="16"/>
      <c r="D89" s="17"/>
      <c r="E89" s="16">
        <v>4</v>
      </c>
      <c r="F89" s="17"/>
      <c r="G89" s="32"/>
      <c r="H89" s="20" t="s">
        <v>123</v>
      </c>
      <c r="I89" s="151"/>
      <c r="J89" s="171" t="s">
        <v>279</v>
      </c>
      <c r="K89" s="156"/>
      <c r="L89" s="179">
        <v>41181</v>
      </c>
      <c r="M89" s="159">
        <v>4</v>
      </c>
      <c r="N89" s="172">
        <f t="shared" si="8"/>
        <v>41204</v>
      </c>
      <c r="O89" s="151"/>
      <c r="P89" s="172">
        <f t="shared" si="9"/>
        <v>41218</v>
      </c>
      <c r="Q89" s="156"/>
      <c r="R89" s="179"/>
      <c r="S89" s="170">
        <f t="shared" si="7"/>
        <v>0</v>
      </c>
      <c r="T89" s="19"/>
      <c r="U89" s="13"/>
      <c r="V89" s="13"/>
      <c r="W89" s="13"/>
    </row>
    <row r="90" spans="1:23" ht="24.95" customHeight="1">
      <c r="A90" s="30" t="s">
        <v>87</v>
      </c>
      <c r="B90" s="16" t="s">
        <v>92</v>
      </c>
      <c r="C90" s="16"/>
      <c r="D90" s="17"/>
      <c r="E90" s="16">
        <v>68</v>
      </c>
      <c r="F90" s="17"/>
      <c r="G90" s="32"/>
      <c r="H90" s="20" t="s">
        <v>123</v>
      </c>
      <c r="I90" s="151"/>
      <c r="J90" s="171" t="s">
        <v>279</v>
      </c>
      <c r="K90" s="156">
        <v>34</v>
      </c>
      <c r="L90" s="172">
        <v>41181</v>
      </c>
      <c r="M90" s="159"/>
      <c r="N90" s="143"/>
      <c r="O90" s="151"/>
      <c r="P90" s="143"/>
      <c r="Q90" s="156">
        <v>34</v>
      </c>
      <c r="R90" s="172">
        <f>SUM(L90+63)</f>
        <v>41244</v>
      </c>
      <c r="S90" s="170">
        <f t="shared" si="7"/>
        <v>0</v>
      </c>
      <c r="T90" s="19"/>
      <c r="U90" s="13"/>
      <c r="V90" s="13"/>
      <c r="W90" s="13"/>
    </row>
    <row r="91" spans="1:23" ht="24.95" customHeight="1">
      <c r="A91" s="30" t="s">
        <v>87</v>
      </c>
      <c r="B91" s="16" t="s">
        <v>93</v>
      </c>
      <c r="C91" s="16"/>
      <c r="D91" s="17"/>
      <c r="E91" s="16">
        <v>8</v>
      </c>
      <c r="F91" s="17"/>
      <c r="G91" s="32"/>
      <c r="H91" s="20" t="s">
        <v>123</v>
      </c>
      <c r="I91" s="151"/>
      <c r="J91" s="171" t="s">
        <v>279</v>
      </c>
      <c r="K91" s="156">
        <v>4</v>
      </c>
      <c r="L91" s="172">
        <v>41181</v>
      </c>
      <c r="M91" s="159"/>
      <c r="N91" s="143"/>
      <c r="O91" s="151"/>
      <c r="P91" s="143"/>
      <c r="Q91" s="156">
        <v>4</v>
      </c>
      <c r="R91" s="172">
        <f>SUM(L91+63)</f>
        <v>41244</v>
      </c>
      <c r="S91" s="170">
        <f t="shared" si="7"/>
        <v>0</v>
      </c>
      <c r="T91" s="19"/>
      <c r="U91" s="13"/>
      <c r="V91" s="13"/>
      <c r="W91" s="13"/>
    </row>
    <row r="92" spans="1:23" ht="24.95" customHeight="1">
      <c r="A92" s="30" t="s">
        <v>87</v>
      </c>
      <c r="B92" s="16" t="s">
        <v>94</v>
      </c>
      <c r="C92" s="16"/>
      <c r="D92" s="17"/>
      <c r="E92" s="16">
        <v>68</v>
      </c>
      <c r="F92" s="17"/>
      <c r="G92" s="32"/>
      <c r="H92" s="20" t="s">
        <v>123</v>
      </c>
      <c r="I92" s="151">
        <v>34</v>
      </c>
      <c r="J92" s="172">
        <v>41166</v>
      </c>
      <c r="K92" s="156"/>
      <c r="L92" s="179">
        <v>41181</v>
      </c>
      <c r="M92" s="159"/>
      <c r="N92" s="143"/>
      <c r="O92" s="151">
        <v>30</v>
      </c>
      <c r="P92" s="143"/>
      <c r="Q92" s="156"/>
      <c r="R92" s="179"/>
      <c r="S92" s="170">
        <f t="shared" si="7"/>
        <v>4</v>
      </c>
      <c r="T92" s="19"/>
      <c r="U92" s="13"/>
      <c r="V92" s="13"/>
      <c r="W92" s="13"/>
    </row>
    <row r="93" spans="1:23" ht="24.95" customHeight="1">
      <c r="A93" s="30" t="s">
        <v>87</v>
      </c>
      <c r="B93" s="16" t="s">
        <v>95</v>
      </c>
      <c r="C93" s="16"/>
      <c r="D93" s="17"/>
      <c r="E93" s="16">
        <v>8</v>
      </c>
      <c r="F93" s="17"/>
      <c r="G93" s="32"/>
      <c r="H93" s="20" t="s">
        <v>123</v>
      </c>
      <c r="I93" s="151">
        <v>4</v>
      </c>
      <c r="J93" s="172">
        <v>41166</v>
      </c>
      <c r="K93" s="156"/>
      <c r="L93" s="179">
        <v>41181</v>
      </c>
      <c r="M93" s="159"/>
      <c r="N93" s="143"/>
      <c r="O93" s="151">
        <v>4</v>
      </c>
      <c r="P93" s="143"/>
      <c r="Q93" s="156"/>
      <c r="R93" s="179"/>
      <c r="S93" s="170">
        <f t="shared" si="7"/>
        <v>0</v>
      </c>
      <c r="T93" s="117"/>
      <c r="U93" s="13"/>
      <c r="V93" s="13"/>
      <c r="W93" s="13"/>
    </row>
    <row r="94" spans="1:23" ht="24.95" customHeight="1">
      <c r="A94" s="30" t="s">
        <v>101</v>
      </c>
      <c r="B94" s="16" t="s">
        <v>107</v>
      </c>
      <c r="C94" s="16"/>
      <c r="D94" s="16"/>
      <c r="E94" s="16"/>
      <c r="F94" s="17"/>
      <c r="G94" s="32">
        <v>83</v>
      </c>
      <c r="H94" s="20" t="s">
        <v>44</v>
      </c>
      <c r="I94" s="151">
        <v>17</v>
      </c>
      <c r="J94" s="176">
        <v>41164</v>
      </c>
      <c r="K94" s="156">
        <v>17</v>
      </c>
      <c r="L94" s="176">
        <v>41180</v>
      </c>
      <c r="M94" s="159">
        <v>17</v>
      </c>
      <c r="N94" s="176">
        <f t="shared" ref="N94:N99" si="10">SUM(L94+23+1)</f>
        <v>41204</v>
      </c>
      <c r="O94" s="151">
        <v>15</v>
      </c>
      <c r="P94" s="176">
        <f t="shared" ref="P94:P99" si="11">SUM(N94+14)</f>
        <v>41218</v>
      </c>
      <c r="Q94" s="156">
        <v>17</v>
      </c>
      <c r="R94" s="176">
        <f t="shared" ref="R94:R99" si="12">SUM(L94+63)</f>
        <v>41243</v>
      </c>
      <c r="S94" s="170">
        <f t="shared" si="7"/>
        <v>0</v>
      </c>
      <c r="T94" s="118"/>
      <c r="U94" s="115"/>
      <c r="V94" s="116"/>
      <c r="W94" s="13"/>
    </row>
    <row r="95" spans="1:23" ht="24.95" customHeight="1">
      <c r="A95" s="30" t="s">
        <v>101</v>
      </c>
      <c r="B95" s="86" t="s">
        <v>232</v>
      </c>
      <c r="C95" s="86"/>
      <c r="D95" s="86"/>
      <c r="E95" s="86"/>
      <c r="F95" s="17"/>
      <c r="G95" s="88">
        <f>2*5</f>
        <v>10</v>
      </c>
      <c r="H95" s="20" t="s">
        <v>44</v>
      </c>
      <c r="I95" s="151">
        <v>2</v>
      </c>
      <c r="J95" s="176">
        <v>41164</v>
      </c>
      <c r="K95" s="156">
        <v>2</v>
      </c>
      <c r="L95" s="176">
        <v>41180</v>
      </c>
      <c r="M95" s="159">
        <v>2</v>
      </c>
      <c r="N95" s="176">
        <f t="shared" si="10"/>
        <v>41204</v>
      </c>
      <c r="O95" s="151">
        <v>2</v>
      </c>
      <c r="P95" s="176">
        <f t="shared" si="11"/>
        <v>41218</v>
      </c>
      <c r="Q95" s="156">
        <v>2</v>
      </c>
      <c r="R95" s="176">
        <f t="shared" si="12"/>
        <v>41243</v>
      </c>
      <c r="S95" s="170">
        <f t="shared" si="7"/>
        <v>0</v>
      </c>
      <c r="T95" s="118"/>
      <c r="U95" s="115"/>
      <c r="V95" s="116"/>
      <c r="W95" s="13"/>
    </row>
    <row r="96" spans="1:23" ht="24.95" customHeight="1">
      <c r="A96" s="134" t="s">
        <v>101</v>
      </c>
      <c r="B96" s="177" t="s">
        <v>283</v>
      </c>
      <c r="C96" s="16"/>
      <c r="D96" s="16"/>
      <c r="E96" s="16"/>
      <c r="F96" s="17"/>
      <c r="G96" s="32">
        <v>98</v>
      </c>
      <c r="H96" s="20" t="s">
        <v>44</v>
      </c>
      <c r="I96" s="178">
        <v>40</v>
      </c>
      <c r="J96" s="176">
        <v>41164</v>
      </c>
      <c r="K96" s="156">
        <v>20</v>
      </c>
      <c r="L96" s="176">
        <v>41180</v>
      </c>
      <c r="M96" s="159">
        <v>20</v>
      </c>
      <c r="N96" s="176">
        <f t="shared" si="10"/>
        <v>41204</v>
      </c>
      <c r="O96" s="151">
        <v>18</v>
      </c>
      <c r="P96" s="176">
        <f t="shared" si="11"/>
        <v>41218</v>
      </c>
      <c r="Q96" s="156">
        <v>20</v>
      </c>
      <c r="R96" s="176">
        <f t="shared" si="12"/>
        <v>41243</v>
      </c>
      <c r="S96" s="170">
        <f t="shared" si="7"/>
        <v>-20</v>
      </c>
      <c r="T96" s="117"/>
      <c r="U96" s="115"/>
      <c r="V96" s="116"/>
      <c r="W96" s="13"/>
    </row>
    <row r="97" spans="1:23" ht="24.95" customHeight="1">
      <c r="A97" s="30" t="s">
        <v>101</v>
      </c>
      <c r="B97" s="16" t="s">
        <v>233</v>
      </c>
      <c r="C97" s="16"/>
      <c r="D97" s="16"/>
      <c r="E97" s="16"/>
      <c r="F97" s="17"/>
      <c r="G97" s="32">
        <v>5</v>
      </c>
      <c r="H97" s="20" t="s">
        <v>44</v>
      </c>
      <c r="I97" s="151">
        <v>1</v>
      </c>
      <c r="J97" s="176">
        <v>41164</v>
      </c>
      <c r="K97" s="156">
        <v>1</v>
      </c>
      <c r="L97" s="176">
        <v>41180</v>
      </c>
      <c r="M97" s="159">
        <v>1</v>
      </c>
      <c r="N97" s="176">
        <f t="shared" si="10"/>
        <v>41204</v>
      </c>
      <c r="O97" s="151">
        <v>1</v>
      </c>
      <c r="P97" s="176">
        <f t="shared" si="11"/>
        <v>41218</v>
      </c>
      <c r="Q97" s="156">
        <v>1</v>
      </c>
      <c r="R97" s="176">
        <f t="shared" si="12"/>
        <v>41243</v>
      </c>
      <c r="S97" s="170">
        <f t="shared" si="7"/>
        <v>0</v>
      </c>
      <c r="T97" s="118"/>
      <c r="U97" s="115"/>
      <c r="V97" s="116"/>
      <c r="W97" s="13"/>
    </row>
    <row r="98" spans="1:23" ht="24.95" customHeight="1">
      <c r="A98" s="30" t="s">
        <v>101</v>
      </c>
      <c r="B98" s="16" t="s">
        <v>106</v>
      </c>
      <c r="C98" s="16"/>
      <c r="D98" s="16"/>
      <c r="E98" s="16"/>
      <c r="F98" s="17"/>
      <c r="G98" s="32">
        <v>93</v>
      </c>
      <c r="H98" s="20" t="s">
        <v>44</v>
      </c>
      <c r="I98" s="151">
        <v>19</v>
      </c>
      <c r="J98" s="176">
        <v>41164</v>
      </c>
      <c r="K98" s="156">
        <v>19</v>
      </c>
      <c r="L98" s="176">
        <v>41180</v>
      </c>
      <c r="M98" s="159">
        <v>19</v>
      </c>
      <c r="N98" s="176">
        <f t="shared" si="10"/>
        <v>41204</v>
      </c>
      <c r="O98" s="151">
        <v>17</v>
      </c>
      <c r="P98" s="176">
        <f t="shared" si="11"/>
        <v>41218</v>
      </c>
      <c r="Q98" s="156">
        <v>19</v>
      </c>
      <c r="R98" s="176">
        <f t="shared" si="12"/>
        <v>41243</v>
      </c>
      <c r="S98" s="170">
        <f t="shared" si="7"/>
        <v>0</v>
      </c>
      <c r="T98" s="118"/>
      <c r="U98" s="115"/>
      <c r="V98" s="116"/>
      <c r="W98" s="13"/>
    </row>
    <row r="99" spans="1:23" ht="24.95" customHeight="1">
      <c r="A99" s="30" t="s">
        <v>101</v>
      </c>
      <c r="B99" s="16" t="s">
        <v>170</v>
      </c>
      <c r="C99" s="16"/>
      <c r="D99" s="16"/>
      <c r="E99" s="16"/>
      <c r="F99" s="17"/>
      <c r="G99" s="32">
        <v>98</v>
      </c>
      <c r="H99" s="20" t="s">
        <v>44</v>
      </c>
      <c r="I99" s="151">
        <v>20</v>
      </c>
      <c r="J99" s="176">
        <v>41164</v>
      </c>
      <c r="K99" s="156">
        <v>20</v>
      </c>
      <c r="L99" s="176">
        <v>41180</v>
      </c>
      <c r="M99" s="159">
        <v>20</v>
      </c>
      <c r="N99" s="176">
        <f t="shared" si="10"/>
        <v>41204</v>
      </c>
      <c r="O99" s="151">
        <v>18</v>
      </c>
      <c r="P99" s="176">
        <f t="shared" si="11"/>
        <v>41218</v>
      </c>
      <c r="Q99" s="156">
        <v>20</v>
      </c>
      <c r="R99" s="176">
        <f t="shared" si="12"/>
        <v>41243</v>
      </c>
      <c r="S99" s="170">
        <f t="shared" si="7"/>
        <v>0</v>
      </c>
      <c r="T99" s="117"/>
      <c r="U99" s="115"/>
      <c r="V99" s="116"/>
      <c r="W99" s="13"/>
    </row>
    <row r="100" spans="1:23" ht="24.95" customHeight="1">
      <c r="A100" s="30" t="s">
        <v>96</v>
      </c>
      <c r="B100" s="16" t="s">
        <v>97</v>
      </c>
      <c r="C100" s="16" t="s">
        <v>236</v>
      </c>
      <c r="D100" s="17"/>
      <c r="E100" s="32" t="s">
        <v>238</v>
      </c>
      <c r="F100" s="131"/>
      <c r="G100" s="132" t="s">
        <v>141</v>
      </c>
      <c r="H100" s="20" t="s">
        <v>123</v>
      </c>
      <c r="I100" s="151">
        <v>104</v>
      </c>
      <c r="J100" s="175">
        <v>41169</v>
      </c>
      <c r="K100" s="156" t="s">
        <v>259</v>
      </c>
      <c r="L100" s="175">
        <v>41183</v>
      </c>
      <c r="M100" s="159" t="s">
        <v>259</v>
      </c>
      <c r="N100" s="175">
        <f>SUM(L100+23)</f>
        <v>41206</v>
      </c>
      <c r="O100" s="151" t="s">
        <v>259</v>
      </c>
      <c r="P100" s="175">
        <f>SUM(N100+14)</f>
        <v>41220</v>
      </c>
      <c r="Q100" s="156" t="s">
        <v>259</v>
      </c>
      <c r="R100" s="175">
        <f>SUM(L100+63)</f>
        <v>41246</v>
      </c>
      <c r="S100" s="170" t="e">
        <f t="shared" si="7"/>
        <v>#VALUE!</v>
      </c>
      <c r="T100" s="190"/>
      <c r="U100" s="114"/>
      <c r="V100" s="114"/>
      <c r="W100" s="13"/>
    </row>
    <row r="101" spans="1:23" ht="24.95" customHeight="1">
      <c r="A101" s="30" t="s">
        <v>96</v>
      </c>
      <c r="B101" s="16" t="s">
        <v>98</v>
      </c>
      <c r="C101" s="16" t="s">
        <v>235</v>
      </c>
      <c r="D101" s="17"/>
      <c r="E101" s="32"/>
      <c r="F101" s="131"/>
      <c r="G101" s="132" t="s">
        <v>241</v>
      </c>
      <c r="H101" s="20" t="s">
        <v>123</v>
      </c>
      <c r="I101" s="151">
        <v>110</v>
      </c>
      <c r="J101" s="175">
        <v>41169</v>
      </c>
      <c r="K101" s="156" t="s">
        <v>259</v>
      </c>
      <c r="L101" s="175">
        <v>41183</v>
      </c>
      <c r="M101" s="159" t="s">
        <v>259</v>
      </c>
      <c r="N101" s="175">
        <f>SUM(L101+23)</f>
        <v>41206</v>
      </c>
      <c r="O101" s="151" t="s">
        <v>259</v>
      </c>
      <c r="P101" s="175">
        <f>SUM(N101+14)</f>
        <v>41220</v>
      </c>
      <c r="Q101" s="156" t="s">
        <v>259</v>
      </c>
      <c r="R101" s="175">
        <f>SUM(L101+63)</f>
        <v>41246</v>
      </c>
      <c r="S101" s="170" t="e">
        <f t="shared" si="7"/>
        <v>#VALUE!</v>
      </c>
      <c r="T101" s="191"/>
      <c r="U101" s="13"/>
      <c r="V101" s="13"/>
      <c r="W101" s="13"/>
    </row>
    <row r="102" spans="1:23" ht="41.25" customHeight="1">
      <c r="A102" s="30" t="s">
        <v>96</v>
      </c>
      <c r="B102" s="16" t="s">
        <v>99</v>
      </c>
      <c r="C102" s="16" t="s">
        <v>234</v>
      </c>
      <c r="D102" s="17"/>
      <c r="E102" s="32" t="s">
        <v>239</v>
      </c>
      <c r="F102" s="17"/>
      <c r="G102" s="32" t="s">
        <v>122</v>
      </c>
      <c r="H102" s="20" t="s">
        <v>123</v>
      </c>
      <c r="I102" s="151" t="s">
        <v>122</v>
      </c>
      <c r="J102" s="171" t="s">
        <v>279</v>
      </c>
      <c r="K102" s="156" t="s">
        <v>122</v>
      </c>
      <c r="L102" s="146"/>
      <c r="M102" s="159" t="s">
        <v>259</v>
      </c>
      <c r="N102" s="146"/>
      <c r="O102" s="151" t="s">
        <v>259</v>
      </c>
      <c r="P102" s="146"/>
      <c r="Q102" s="156" t="s">
        <v>259</v>
      </c>
      <c r="R102" s="146"/>
      <c r="S102" s="170" t="e">
        <f t="shared" si="7"/>
        <v>#VALUE!</v>
      </c>
      <c r="T102" s="191"/>
      <c r="U102" s="13"/>
      <c r="V102" s="13"/>
      <c r="W102" s="13"/>
    </row>
    <row r="103" spans="1:23" ht="24.95" customHeight="1">
      <c r="A103" s="30" t="s">
        <v>96</v>
      </c>
      <c r="B103" s="16" t="s">
        <v>100</v>
      </c>
      <c r="C103" s="16" t="s">
        <v>237</v>
      </c>
      <c r="D103" s="17"/>
      <c r="E103" s="32" t="s">
        <v>240</v>
      </c>
      <c r="F103" s="17"/>
      <c r="G103" s="32"/>
      <c r="H103" s="20" t="s">
        <v>123</v>
      </c>
      <c r="I103" s="151">
        <v>38</v>
      </c>
      <c r="J103" s="175">
        <v>41169</v>
      </c>
      <c r="K103" s="156" t="s">
        <v>259</v>
      </c>
      <c r="L103" s="175">
        <v>41183</v>
      </c>
      <c r="M103" s="159" t="s">
        <v>259</v>
      </c>
      <c r="N103" s="175">
        <f>SUM(L103+23)</f>
        <v>41206</v>
      </c>
      <c r="O103" s="151" t="s">
        <v>259</v>
      </c>
      <c r="P103" s="175">
        <f>SUM(N103+14)</f>
        <v>41220</v>
      </c>
      <c r="Q103" s="156" t="s">
        <v>259</v>
      </c>
      <c r="R103" s="175">
        <f>SUM(L103+63)</f>
        <v>41246</v>
      </c>
      <c r="S103" s="170" t="e">
        <f t="shared" si="7"/>
        <v>#VALUE!</v>
      </c>
      <c r="T103" s="192"/>
      <c r="U103" s="13"/>
      <c r="V103" s="13"/>
      <c r="W103" s="13"/>
    </row>
    <row r="104" spans="1:23" ht="24.95" customHeight="1">
      <c r="A104" s="30" t="s">
        <v>63</v>
      </c>
      <c r="B104" s="16" t="s">
        <v>116</v>
      </c>
      <c r="C104" s="16"/>
      <c r="D104" s="17"/>
      <c r="E104" s="32"/>
      <c r="F104" s="17"/>
      <c r="G104" s="32"/>
      <c r="H104" s="20" t="s">
        <v>63</v>
      </c>
      <c r="I104" s="151">
        <v>20</v>
      </c>
      <c r="J104" s="171"/>
      <c r="K104" s="156">
        <v>20</v>
      </c>
      <c r="L104" s="143"/>
      <c r="M104" s="159">
        <v>20</v>
      </c>
      <c r="N104" s="143"/>
      <c r="O104" s="151">
        <v>18</v>
      </c>
      <c r="P104" s="143"/>
      <c r="Q104" s="156">
        <v>20</v>
      </c>
      <c r="R104" s="143"/>
      <c r="S104" s="170">
        <f t="shared" si="7"/>
        <v>-98</v>
      </c>
      <c r="T104" s="117"/>
      <c r="U104" s="13"/>
      <c r="V104" s="13"/>
      <c r="W104" s="13"/>
    </row>
    <row r="105" spans="1:23" ht="24.95" customHeight="1">
      <c r="A105" s="30" t="s">
        <v>77</v>
      </c>
      <c r="B105" s="16" t="s">
        <v>78</v>
      </c>
      <c r="C105" s="16"/>
      <c r="D105" s="16"/>
      <c r="E105" s="16"/>
      <c r="F105" s="131"/>
      <c r="G105" s="132">
        <v>98</v>
      </c>
      <c r="H105" s="20" t="s">
        <v>123</v>
      </c>
      <c r="I105" s="151">
        <v>20</v>
      </c>
      <c r="J105" s="176">
        <v>41162</v>
      </c>
      <c r="K105" s="156">
        <v>20</v>
      </c>
      <c r="L105" s="176">
        <v>41176</v>
      </c>
      <c r="M105" s="159">
        <v>20</v>
      </c>
      <c r="N105" s="176">
        <f>SUM(L105+23)</f>
        <v>41199</v>
      </c>
      <c r="O105" s="151">
        <v>18</v>
      </c>
      <c r="P105" s="176">
        <f t="shared" ref="P105:P113" si="13">SUM(N105+14)</f>
        <v>41213</v>
      </c>
      <c r="Q105" s="156">
        <v>20</v>
      </c>
      <c r="R105" s="176">
        <f t="shared" ref="R105:R113" si="14">SUM(L105+63)</f>
        <v>41239</v>
      </c>
      <c r="S105" s="170">
        <f t="shared" si="7"/>
        <v>0</v>
      </c>
      <c r="T105" s="117"/>
      <c r="U105" s="13"/>
      <c r="V105" s="13"/>
      <c r="W105" s="13"/>
    </row>
    <row r="106" spans="1:23" ht="24.95" customHeight="1">
      <c r="A106" s="30" t="s">
        <v>77</v>
      </c>
      <c r="B106" s="16" t="s">
        <v>176</v>
      </c>
      <c r="C106" s="16"/>
      <c r="D106" s="16"/>
      <c r="E106" s="16"/>
      <c r="F106" s="131"/>
      <c r="G106" s="132">
        <v>98</v>
      </c>
      <c r="H106" s="20" t="s">
        <v>123</v>
      </c>
      <c r="I106" s="151">
        <v>20</v>
      </c>
      <c r="J106" s="176">
        <v>41162</v>
      </c>
      <c r="K106" s="156">
        <v>20</v>
      </c>
      <c r="L106" s="176">
        <v>41176</v>
      </c>
      <c r="M106" s="159">
        <v>20</v>
      </c>
      <c r="N106" s="176">
        <f>SUM(L106+23)</f>
        <v>41199</v>
      </c>
      <c r="O106" s="151">
        <v>18</v>
      </c>
      <c r="P106" s="176">
        <f t="shared" si="13"/>
        <v>41213</v>
      </c>
      <c r="Q106" s="156">
        <v>20</v>
      </c>
      <c r="R106" s="176">
        <f t="shared" si="14"/>
        <v>41239</v>
      </c>
      <c r="S106" s="170">
        <f t="shared" si="7"/>
        <v>0</v>
      </c>
      <c r="T106" s="118"/>
      <c r="U106" s="13"/>
      <c r="V106" s="13"/>
      <c r="W106" s="13"/>
    </row>
    <row r="107" spans="1:23" ht="24.95" customHeight="1">
      <c r="A107" s="30" t="s">
        <v>77</v>
      </c>
      <c r="B107" s="16" t="s">
        <v>79</v>
      </c>
      <c r="C107" s="16"/>
      <c r="D107" s="16"/>
      <c r="E107" s="16"/>
      <c r="F107" s="131"/>
      <c r="G107" s="132">
        <v>98</v>
      </c>
      <c r="H107" s="20" t="s">
        <v>123</v>
      </c>
      <c r="I107" s="151">
        <v>20</v>
      </c>
      <c r="J107" s="176">
        <v>41162</v>
      </c>
      <c r="K107" s="156">
        <v>20</v>
      </c>
      <c r="L107" s="176">
        <v>41176</v>
      </c>
      <c r="M107" s="159">
        <v>20</v>
      </c>
      <c r="N107" s="176">
        <f>SUM(L107+23)</f>
        <v>41199</v>
      </c>
      <c r="O107" s="151">
        <v>18</v>
      </c>
      <c r="P107" s="176">
        <f t="shared" si="13"/>
        <v>41213</v>
      </c>
      <c r="Q107" s="156">
        <v>20</v>
      </c>
      <c r="R107" s="176">
        <f t="shared" si="14"/>
        <v>41239</v>
      </c>
      <c r="S107" s="170">
        <f t="shared" si="7"/>
        <v>0</v>
      </c>
      <c r="T107" s="117"/>
      <c r="U107" s="13"/>
      <c r="V107" s="13"/>
      <c r="W107" s="13"/>
    </row>
    <row r="108" spans="1:23" ht="24.95" customHeight="1">
      <c r="A108" s="30" t="s">
        <v>77</v>
      </c>
      <c r="B108" s="16" t="s">
        <v>80</v>
      </c>
      <c r="C108" s="16"/>
      <c r="D108" s="16"/>
      <c r="E108" s="16"/>
      <c r="F108" s="131"/>
      <c r="G108" s="132">
        <v>93</v>
      </c>
      <c r="H108" s="20" t="s">
        <v>123</v>
      </c>
      <c r="I108" s="151">
        <v>19</v>
      </c>
      <c r="J108" s="176">
        <v>41162</v>
      </c>
      <c r="K108" s="156">
        <v>19</v>
      </c>
      <c r="L108" s="176">
        <v>41176</v>
      </c>
      <c r="M108" s="159">
        <v>19</v>
      </c>
      <c r="N108" s="176">
        <f>SUM(L108+23)</f>
        <v>41199</v>
      </c>
      <c r="O108" s="151">
        <v>17</v>
      </c>
      <c r="P108" s="176">
        <f t="shared" si="13"/>
        <v>41213</v>
      </c>
      <c r="Q108" s="156">
        <v>19</v>
      </c>
      <c r="R108" s="176">
        <f t="shared" si="14"/>
        <v>41239</v>
      </c>
      <c r="S108" s="170">
        <f t="shared" si="7"/>
        <v>0</v>
      </c>
      <c r="T108" s="117"/>
      <c r="U108" s="13"/>
      <c r="V108" s="13"/>
      <c r="W108" s="13"/>
    </row>
    <row r="109" spans="1:23" ht="24.95" customHeight="1">
      <c r="A109" s="30" t="s">
        <v>77</v>
      </c>
      <c r="B109" s="16" t="s">
        <v>84</v>
      </c>
      <c r="C109" s="16">
        <v>23</v>
      </c>
      <c r="D109" s="16"/>
      <c r="E109" s="16"/>
      <c r="F109" s="131"/>
      <c r="G109" s="132">
        <f>98-23</f>
        <v>75</v>
      </c>
      <c r="H109" s="20" t="s">
        <v>123</v>
      </c>
      <c r="I109" s="151">
        <v>20</v>
      </c>
      <c r="J109" s="172">
        <v>41166</v>
      </c>
      <c r="K109" s="156">
        <v>20</v>
      </c>
      <c r="L109" s="172">
        <v>41180</v>
      </c>
      <c r="M109" s="159">
        <v>20</v>
      </c>
      <c r="N109" s="172">
        <f>SUM(L109+23+1)</f>
        <v>41204</v>
      </c>
      <c r="O109" s="151">
        <v>18</v>
      </c>
      <c r="P109" s="172">
        <f t="shared" si="13"/>
        <v>41218</v>
      </c>
      <c r="Q109" s="156">
        <v>20</v>
      </c>
      <c r="R109" s="172">
        <f t="shared" si="14"/>
        <v>41243</v>
      </c>
      <c r="S109" s="170">
        <f t="shared" si="7"/>
        <v>0</v>
      </c>
      <c r="T109" s="117"/>
      <c r="U109" s="13"/>
      <c r="V109" s="13"/>
      <c r="W109" s="13"/>
    </row>
    <row r="110" spans="1:23" ht="24.95" customHeight="1">
      <c r="A110" s="30" t="s">
        <v>77</v>
      </c>
      <c r="B110" s="16" t="s">
        <v>174</v>
      </c>
      <c r="C110" s="16">
        <v>23</v>
      </c>
      <c r="D110" s="90"/>
      <c r="E110" s="90"/>
      <c r="F110" s="131"/>
      <c r="G110" s="132">
        <f>98-23</f>
        <v>75</v>
      </c>
      <c r="H110" s="20" t="s">
        <v>123</v>
      </c>
      <c r="I110" s="151">
        <v>20</v>
      </c>
      <c r="J110" s="172">
        <v>41166</v>
      </c>
      <c r="K110" s="156">
        <v>20</v>
      </c>
      <c r="L110" s="172">
        <v>41180</v>
      </c>
      <c r="M110" s="159">
        <v>20</v>
      </c>
      <c r="N110" s="172">
        <f>SUM(L110+23+1)</f>
        <v>41204</v>
      </c>
      <c r="O110" s="151">
        <v>18</v>
      </c>
      <c r="P110" s="172">
        <f t="shared" si="13"/>
        <v>41218</v>
      </c>
      <c r="Q110" s="156">
        <v>20</v>
      </c>
      <c r="R110" s="172">
        <f t="shared" si="14"/>
        <v>41243</v>
      </c>
      <c r="S110" s="170">
        <f t="shared" si="7"/>
        <v>0</v>
      </c>
      <c r="T110" s="119"/>
      <c r="U110" s="13"/>
      <c r="V110" s="13"/>
      <c r="W110" s="13"/>
    </row>
    <row r="111" spans="1:23" ht="24.95" customHeight="1">
      <c r="A111" s="30" t="s">
        <v>77</v>
      </c>
      <c r="B111" s="16" t="s">
        <v>85</v>
      </c>
      <c r="C111" s="16"/>
      <c r="D111" s="16"/>
      <c r="E111" s="16"/>
      <c r="F111" s="131"/>
      <c r="G111" s="132">
        <v>196</v>
      </c>
      <c r="H111" s="20" t="s">
        <v>123</v>
      </c>
      <c r="I111" s="151">
        <v>40</v>
      </c>
      <c r="J111" s="172">
        <v>41166</v>
      </c>
      <c r="K111" s="156">
        <v>40</v>
      </c>
      <c r="L111" s="172">
        <v>41180</v>
      </c>
      <c r="M111" s="159">
        <v>40</v>
      </c>
      <c r="N111" s="172">
        <f>SUM(L111+23+1)</f>
        <v>41204</v>
      </c>
      <c r="O111" s="151">
        <v>36</v>
      </c>
      <c r="P111" s="172">
        <f t="shared" si="13"/>
        <v>41218</v>
      </c>
      <c r="Q111" s="156">
        <v>40</v>
      </c>
      <c r="R111" s="172">
        <f t="shared" si="14"/>
        <v>41243</v>
      </c>
      <c r="S111" s="170">
        <f t="shared" si="7"/>
        <v>0</v>
      </c>
      <c r="T111" s="117"/>
      <c r="U111" s="13"/>
      <c r="V111" s="13"/>
      <c r="W111" s="13"/>
    </row>
    <row r="112" spans="1:23" ht="24.95" customHeight="1">
      <c r="A112" s="30" t="s">
        <v>77</v>
      </c>
      <c r="B112" s="16" t="s">
        <v>86</v>
      </c>
      <c r="C112" s="16"/>
      <c r="D112" s="16"/>
      <c r="E112" s="16"/>
      <c r="F112" s="131"/>
      <c r="G112" s="132">
        <v>98</v>
      </c>
      <c r="H112" s="20" t="s">
        <v>123</v>
      </c>
      <c r="I112" s="151">
        <v>20</v>
      </c>
      <c r="J112" s="172">
        <v>41166</v>
      </c>
      <c r="K112" s="156">
        <v>20</v>
      </c>
      <c r="L112" s="172">
        <v>41180</v>
      </c>
      <c r="M112" s="159">
        <v>20</v>
      </c>
      <c r="N112" s="172">
        <f>SUM(L112+23+1)</f>
        <v>41204</v>
      </c>
      <c r="O112" s="151">
        <v>18</v>
      </c>
      <c r="P112" s="172">
        <f t="shared" si="13"/>
        <v>41218</v>
      </c>
      <c r="Q112" s="156">
        <v>20</v>
      </c>
      <c r="R112" s="172">
        <f t="shared" si="14"/>
        <v>41243</v>
      </c>
      <c r="S112" s="170">
        <f t="shared" si="7"/>
        <v>0</v>
      </c>
      <c r="T112" s="119"/>
      <c r="U112" s="13"/>
      <c r="V112" s="13"/>
      <c r="W112" s="13"/>
    </row>
    <row r="113" spans="1:23" ht="24.95" customHeight="1">
      <c r="A113" s="30" t="s">
        <v>77</v>
      </c>
      <c r="B113" s="16" t="s">
        <v>242</v>
      </c>
      <c r="C113" s="16"/>
      <c r="D113" s="16"/>
      <c r="E113" s="16"/>
      <c r="F113" s="131"/>
      <c r="G113" s="132">
        <v>100</v>
      </c>
      <c r="H113" s="20" t="s">
        <v>123</v>
      </c>
      <c r="I113" s="151">
        <v>20</v>
      </c>
      <c r="J113" s="172">
        <v>41166</v>
      </c>
      <c r="K113" s="156">
        <v>20</v>
      </c>
      <c r="L113" s="172">
        <v>41180</v>
      </c>
      <c r="M113" s="159">
        <v>20</v>
      </c>
      <c r="N113" s="172">
        <f>SUM(L113+23+1)</f>
        <v>41204</v>
      </c>
      <c r="O113" s="151">
        <v>20</v>
      </c>
      <c r="P113" s="172">
        <f t="shared" si="13"/>
        <v>41218</v>
      </c>
      <c r="Q113" s="156">
        <v>20</v>
      </c>
      <c r="R113" s="172">
        <f t="shared" si="14"/>
        <v>41243</v>
      </c>
      <c r="S113" s="170">
        <f t="shared" si="7"/>
        <v>0</v>
      </c>
      <c r="T113" s="119"/>
      <c r="U113" s="13"/>
      <c r="V113" s="13"/>
      <c r="W113" s="13"/>
    </row>
    <row r="114" spans="1:23" ht="24.95" customHeight="1">
      <c r="A114" s="30"/>
      <c r="B114" s="16"/>
      <c r="C114" s="16"/>
      <c r="D114" s="16"/>
      <c r="E114" s="16"/>
      <c r="F114" s="17"/>
      <c r="G114" s="32"/>
      <c r="H114" s="20"/>
      <c r="I114" s="151"/>
      <c r="J114" s="171"/>
      <c r="K114" s="156"/>
      <c r="L114" s="143"/>
      <c r="M114" s="159"/>
      <c r="N114" s="143"/>
      <c r="O114" s="151"/>
      <c r="P114" s="143"/>
      <c r="Q114" s="156"/>
      <c r="R114" s="143"/>
      <c r="S114" s="170">
        <f t="shared" si="7"/>
        <v>0</v>
      </c>
      <c r="T114" s="117"/>
      <c r="U114" s="13"/>
      <c r="V114" s="13"/>
      <c r="W114" s="13"/>
    </row>
    <row r="115" spans="1:23" ht="24.95" customHeight="1">
      <c r="A115" s="30"/>
      <c r="B115" s="16"/>
      <c r="C115" s="16"/>
      <c r="D115" s="16"/>
      <c r="E115" s="16"/>
      <c r="F115" s="17"/>
      <c r="G115" s="32"/>
      <c r="H115" s="20"/>
      <c r="I115" s="151"/>
      <c r="J115" s="171"/>
      <c r="K115" s="156"/>
      <c r="L115" s="143"/>
      <c r="M115" s="159"/>
      <c r="N115" s="143"/>
      <c r="O115" s="151"/>
      <c r="P115" s="143"/>
      <c r="Q115" s="156"/>
      <c r="R115" s="143"/>
      <c r="S115" s="170">
        <f t="shared" si="7"/>
        <v>0</v>
      </c>
      <c r="T115" s="19"/>
      <c r="U115" s="13"/>
      <c r="V115" s="13"/>
      <c r="W115" s="13"/>
    </row>
    <row r="116" spans="1:23" ht="24.95" customHeight="1">
      <c r="A116" s="15" t="s">
        <v>151</v>
      </c>
      <c r="B116" s="16"/>
      <c r="C116" s="16"/>
      <c r="D116" s="16"/>
      <c r="E116" s="16"/>
      <c r="F116" s="17"/>
      <c r="G116" s="32"/>
      <c r="H116" s="20"/>
      <c r="I116" s="151"/>
      <c r="J116" s="171"/>
      <c r="K116" s="156"/>
      <c r="L116" s="143"/>
      <c r="M116" s="159"/>
      <c r="N116" s="143"/>
      <c r="O116" s="151"/>
      <c r="P116" s="143"/>
      <c r="Q116" s="156"/>
      <c r="R116" s="143"/>
      <c r="S116" s="170">
        <f t="shared" si="7"/>
        <v>0</v>
      </c>
      <c r="T116" s="19"/>
      <c r="U116" s="13"/>
      <c r="V116" s="13"/>
      <c r="W116" s="13"/>
    </row>
    <row r="117" spans="1:23" ht="24.95" customHeight="1">
      <c r="A117" s="30" t="s">
        <v>77</v>
      </c>
      <c r="B117" s="16" t="s">
        <v>152</v>
      </c>
      <c r="C117" s="16">
        <v>3</v>
      </c>
      <c r="D117" s="16"/>
      <c r="E117" s="16"/>
      <c r="F117" s="131"/>
      <c r="G117" s="132">
        <v>2</v>
      </c>
      <c r="H117" s="20" t="s">
        <v>123</v>
      </c>
      <c r="I117" s="151">
        <v>1</v>
      </c>
      <c r="J117" s="176" t="s">
        <v>276</v>
      </c>
      <c r="K117" s="156"/>
      <c r="L117" s="176">
        <v>41176</v>
      </c>
      <c r="M117" s="159"/>
      <c r="N117" s="176">
        <f t="shared" ref="N117:N136" si="15">SUM(L117+23)</f>
        <v>41199</v>
      </c>
      <c r="O117" s="151">
        <v>1</v>
      </c>
      <c r="P117" s="176">
        <f t="shared" ref="P117:P136" si="16">SUM(N117+14)</f>
        <v>41213</v>
      </c>
      <c r="Q117" s="156">
        <v>1</v>
      </c>
      <c r="R117" s="176">
        <f t="shared" ref="R117:R136" si="17">SUM(L117+63)</f>
        <v>41239</v>
      </c>
      <c r="S117" s="170">
        <f t="shared" si="7"/>
        <v>2</v>
      </c>
      <c r="T117" s="19"/>
      <c r="U117" s="13"/>
      <c r="V117" s="13"/>
      <c r="W117" s="13"/>
    </row>
    <row r="118" spans="1:23" ht="24.95" customHeight="1">
      <c r="A118" s="30" t="s">
        <v>77</v>
      </c>
      <c r="B118" s="16" t="s">
        <v>153</v>
      </c>
      <c r="C118" s="16"/>
      <c r="D118" s="16"/>
      <c r="E118" s="16"/>
      <c r="F118" s="131"/>
      <c r="G118" s="132">
        <v>5</v>
      </c>
      <c r="H118" s="20" t="s">
        <v>123</v>
      </c>
      <c r="I118" s="151">
        <v>1</v>
      </c>
      <c r="J118" s="176">
        <v>41162</v>
      </c>
      <c r="K118" s="156">
        <v>1</v>
      </c>
      <c r="L118" s="176">
        <v>41176</v>
      </c>
      <c r="M118" s="159">
        <v>1</v>
      </c>
      <c r="N118" s="176">
        <f t="shared" si="15"/>
        <v>41199</v>
      </c>
      <c r="O118" s="151">
        <v>1</v>
      </c>
      <c r="P118" s="176">
        <f t="shared" si="16"/>
        <v>41213</v>
      </c>
      <c r="Q118" s="156">
        <v>1</v>
      </c>
      <c r="R118" s="176">
        <f t="shared" si="17"/>
        <v>41239</v>
      </c>
      <c r="S118" s="170">
        <f t="shared" si="7"/>
        <v>0</v>
      </c>
      <c r="T118" s="19"/>
      <c r="U118" s="13"/>
      <c r="V118" s="13"/>
      <c r="W118" s="13"/>
    </row>
    <row r="119" spans="1:23" ht="24.95" customHeight="1">
      <c r="A119" s="30" t="s">
        <v>77</v>
      </c>
      <c r="B119" s="16" t="s">
        <v>150</v>
      </c>
      <c r="C119" s="16"/>
      <c r="D119" s="16"/>
      <c r="E119" s="16"/>
      <c r="F119" s="131"/>
      <c r="G119" s="132">
        <v>5</v>
      </c>
      <c r="H119" s="20" t="s">
        <v>123</v>
      </c>
      <c r="I119" s="151">
        <v>1</v>
      </c>
      <c r="J119" s="176">
        <v>41162</v>
      </c>
      <c r="K119" s="156">
        <v>1</v>
      </c>
      <c r="L119" s="176">
        <v>41176</v>
      </c>
      <c r="M119" s="159">
        <v>1</v>
      </c>
      <c r="N119" s="176">
        <f t="shared" si="15"/>
        <v>41199</v>
      </c>
      <c r="O119" s="151">
        <v>1</v>
      </c>
      <c r="P119" s="176">
        <f t="shared" si="16"/>
        <v>41213</v>
      </c>
      <c r="Q119" s="156">
        <v>1</v>
      </c>
      <c r="R119" s="176">
        <f t="shared" si="17"/>
        <v>41239</v>
      </c>
      <c r="S119" s="170">
        <f t="shared" si="7"/>
        <v>0</v>
      </c>
      <c r="T119" s="19"/>
      <c r="U119" s="13"/>
      <c r="V119" s="13"/>
      <c r="W119" s="13"/>
    </row>
    <row r="120" spans="1:23" ht="24.95" customHeight="1">
      <c r="A120" s="30" t="s">
        <v>77</v>
      </c>
      <c r="B120" s="16" t="s">
        <v>175</v>
      </c>
      <c r="C120" s="86">
        <v>1</v>
      </c>
      <c r="D120" s="16"/>
      <c r="E120" s="16"/>
      <c r="F120" s="131"/>
      <c r="G120" s="132">
        <f>2+2</f>
        <v>4</v>
      </c>
      <c r="H120" s="20" t="s">
        <v>123</v>
      </c>
      <c r="I120" s="151">
        <v>1</v>
      </c>
      <c r="J120" s="176" t="s">
        <v>276</v>
      </c>
      <c r="K120" s="156">
        <v>1</v>
      </c>
      <c r="L120" s="176">
        <v>41176</v>
      </c>
      <c r="M120" s="159">
        <v>1</v>
      </c>
      <c r="N120" s="176">
        <f t="shared" si="15"/>
        <v>41199</v>
      </c>
      <c r="O120" s="151">
        <v>1</v>
      </c>
      <c r="P120" s="176">
        <f t="shared" si="16"/>
        <v>41213</v>
      </c>
      <c r="Q120" s="156">
        <v>1</v>
      </c>
      <c r="R120" s="176">
        <f t="shared" si="17"/>
        <v>41239</v>
      </c>
      <c r="S120" s="170">
        <f t="shared" si="7"/>
        <v>0</v>
      </c>
      <c r="T120" s="19"/>
      <c r="U120" s="13"/>
      <c r="V120" s="13"/>
      <c r="W120" s="13"/>
    </row>
    <row r="121" spans="1:23" ht="24.95" customHeight="1">
      <c r="A121" s="30" t="s">
        <v>77</v>
      </c>
      <c r="B121" s="16" t="s">
        <v>244</v>
      </c>
      <c r="C121" s="86">
        <v>1</v>
      </c>
      <c r="D121" s="16"/>
      <c r="E121" s="16"/>
      <c r="F121" s="131"/>
      <c r="G121" s="132">
        <f>2+2</f>
        <v>4</v>
      </c>
      <c r="H121" s="20" t="s">
        <v>123</v>
      </c>
      <c r="I121" s="151">
        <v>1</v>
      </c>
      <c r="J121" s="176" t="s">
        <v>276</v>
      </c>
      <c r="K121" s="156">
        <v>1</v>
      </c>
      <c r="L121" s="176">
        <v>41176</v>
      </c>
      <c r="M121" s="159">
        <v>1</v>
      </c>
      <c r="N121" s="176">
        <f t="shared" si="15"/>
        <v>41199</v>
      </c>
      <c r="O121" s="151">
        <v>1</v>
      </c>
      <c r="P121" s="176">
        <f t="shared" si="16"/>
        <v>41213</v>
      </c>
      <c r="Q121" s="156">
        <v>1</v>
      </c>
      <c r="R121" s="176">
        <f t="shared" si="17"/>
        <v>41239</v>
      </c>
      <c r="S121" s="170">
        <f t="shared" si="7"/>
        <v>0</v>
      </c>
      <c r="T121" s="19"/>
      <c r="U121" s="13"/>
      <c r="V121" s="13"/>
      <c r="W121" s="13"/>
    </row>
    <row r="122" spans="1:23" ht="24.95" customHeight="1">
      <c r="A122" s="30" t="s">
        <v>77</v>
      </c>
      <c r="B122" s="16" t="s">
        <v>243</v>
      </c>
      <c r="C122" s="16"/>
      <c r="D122" s="16"/>
      <c r="E122" s="16"/>
      <c r="F122" s="131"/>
      <c r="G122" s="132">
        <v>3</v>
      </c>
      <c r="H122" s="20" t="s">
        <v>123</v>
      </c>
      <c r="I122" s="151">
        <v>1</v>
      </c>
      <c r="J122" s="176">
        <v>41180</v>
      </c>
      <c r="K122" s="156">
        <v>1</v>
      </c>
      <c r="L122" s="176">
        <v>41176</v>
      </c>
      <c r="M122" s="159">
        <v>1</v>
      </c>
      <c r="N122" s="176">
        <f t="shared" si="15"/>
        <v>41199</v>
      </c>
      <c r="O122" s="151"/>
      <c r="P122" s="176">
        <f t="shared" si="16"/>
        <v>41213</v>
      </c>
      <c r="Q122" s="156"/>
      <c r="R122" s="176">
        <f t="shared" si="17"/>
        <v>41239</v>
      </c>
      <c r="S122" s="170">
        <f t="shared" si="7"/>
        <v>0</v>
      </c>
      <c r="T122" s="19"/>
      <c r="U122" s="13"/>
      <c r="V122" s="13"/>
      <c r="W122" s="13"/>
    </row>
    <row r="123" spans="1:23" ht="24.95" customHeight="1">
      <c r="A123" s="30" t="s">
        <v>77</v>
      </c>
      <c r="B123" s="16" t="s">
        <v>158</v>
      </c>
      <c r="C123" s="16">
        <v>1</v>
      </c>
      <c r="D123" s="16"/>
      <c r="E123" s="16"/>
      <c r="F123" s="131"/>
      <c r="G123" s="132">
        <f>3+1</f>
        <v>4</v>
      </c>
      <c r="H123" s="20" t="s">
        <v>123</v>
      </c>
      <c r="I123" s="151">
        <v>1</v>
      </c>
      <c r="J123" s="176" t="s">
        <v>276</v>
      </c>
      <c r="K123" s="156">
        <v>1</v>
      </c>
      <c r="L123" s="176">
        <v>41176</v>
      </c>
      <c r="M123" s="159">
        <v>1</v>
      </c>
      <c r="N123" s="176">
        <f t="shared" si="15"/>
        <v>41199</v>
      </c>
      <c r="O123" s="151">
        <v>1</v>
      </c>
      <c r="P123" s="176">
        <f t="shared" si="16"/>
        <v>41213</v>
      </c>
      <c r="Q123" s="156">
        <v>1</v>
      </c>
      <c r="R123" s="176">
        <f t="shared" si="17"/>
        <v>41239</v>
      </c>
      <c r="S123" s="170">
        <f t="shared" si="7"/>
        <v>0</v>
      </c>
      <c r="T123" s="19"/>
      <c r="U123" s="13"/>
      <c r="V123" s="13"/>
      <c r="W123" s="13"/>
    </row>
    <row r="124" spans="1:23" ht="24.95" customHeight="1">
      <c r="A124" s="30" t="s">
        <v>77</v>
      </c>
      <c r="B124" s="16" t="s">
        <v>159</v>
      </c>
      <c r="C124" s="16">
        <v>2</v>
      </c>
      <c r="D124" s="16"/>
      <c r="E124" s="16"/>
      <c r="F124" s="131"/>
      <c r="G124" s="132">
        <f>2+1</f>
        <v>3</v>
      </c>
      <c r="H124" s="20" t="s">
        <v>123</v>
      </c>
      <c r="I124" s="151">
        <v>1</v>
      </c>
      <c r="J124" s="176" t="s">
        <v>276</v>
      </c>
      <c r="K124" s="156"/>
      <c r="L124" s="176">
        <v>41176</v>
      </c>
      <c r="M124" s="159">
        <v>1</v>
      </c>
      <c r="N124" s="176">
        <f t="shared" si="15"/>
        <v>41199</v>
      </c>
      <c r="O124" s="151">
        <v>1</v>
      </c>
      <c r="P124" s="176">
        <f t="shared" si="16"/>
        <v>41213</v>
      </c>
      <c r="Q124" s="156">
        <v>1</v>
      </c>
      <c r="R124" s="176">
        <f t="shared" si="17"/>
        <v>41239</v>
      </c>
      <c r="S124" s="170">
        <f t="shared" si="7"/>
        <v>1</v>
      </c>
      <c r="T124" s="19"/>
      <c r="U124" s="13"/>
      <c r="V124" s="13"/>
      <c r="W124" s="13"/>
    </row>
    <row r="125" spans="1:23" ht="24.95" customHeight="1">
      <c r="A125" s="30" t="s">
        <v>77</v>
      </c>
      <c r="B125" s="16" t="s">
        <v>157</v>
      </c>
      <c r="C125" s="16">
        <v>14</v>
      </c>
      <c r="D125" s="16"/>
      <c r="E125" s="16"/>
      <c r="F125" s="131"/>
      <c r="G125" s="132">
        <f>8+3</f>
        <v>11</v>
      </c>
      <c r="H125" s="20" t="s">
        <v>123</v>
      </c>
      <c r="I125" s="151">
        <v>5</v>
      </c>
      <c r="J125" s="176" t="s">
        <v>276</v>
      </c>
      <c r="K125" s="156"/>
      <c r="L125" s="176">
        <v>41176</v>
      </c>
      <c r="M125" s="159">
        <v>1</v>
      </c>
      <c r="N125" s="176">
        <f t="shared" si="15"/>
        <v>41199</v>
      </c>
      <c r="O125" s="151">
        <v>5</v>
      </c>
      <c r="P125" s="176">
        <f t="shared" si="16"/>
        <v>41213</v>
      </c>
      <c r="Q125" s="156">
        <v>5</v>
      </c>
      <c r="R125" s="176">
        <f t="shared" si="17"/>
        <v>41239</v>
      </c>
      <c r="S125" s="170">
        <f t="shared" si="7"/>
        <v>9</v>
      </c>
      <c r="T125" s="19"/>
      <c r="U125" s="13"/>
      <c r="V125" s="13"/>
      <c r="W125" s="13"/>
    </row>
    <row r="126" spans="1:23" ht="24.95" customHeight="1">
      <c r="A126" s="30" t="s">
        <v>77</v>
      </c>
      <c r="B126" s="16" t="s">
        <v>197</v>
      </c>
      <c r="C126" s="16">
        <v>3</v>
      </c>
      <c r="D126" s="16"/>
      <c r="E126" s="16"/>
      <c r="F126" s="131"/>
      <c r="G126" s="132">
        <f t="shared" ref="G126:G131" si="18">2+1</f>
        <v>3</v>
      </c>
      <c r="H126" s="20" t="s">
        <v>123</v>
      </c>
      <c r="I126" s="151">
        <v>1</v>
      </c>
      <c r="J126" s="176" t="s">
        <v>276</v>
      </c>
      <c r="K126" s="156"/>
      <c r="L126" s="176">
        <v>41176</v>
      </c>
      <c r="M126" s="159"/>
      <c r="N126" s="176">
        <f t="shared" si="15"/>
        <v>41199</v>
      </c>
      <c r="O126" s="151">
        <v>1</v>
      </c>
      <c r="P126" s="176">
        <f t="shared" si="16"/>
        <v>41213</v>
      </c>
      <c r="Q126" s="156">
        <v>1</v>
      </c>
      <c r="R126" s="176">
        <f t="shared" si="17"/>
        <v>41239</v>
      </c>
      <c r="S126" s="170">
        <f t="shared" si="7"/>
        <v>3</v>
      </c>
      <c r="T126" s="19"/>
      <c r="U126" s="13"/>
      <c r="V126" s="13"/>
      <c r="W126" s="13"/>
    </row>
    <row r="127" spans="1:23" ht="24.95" customHeight="1">
      <c r="A127" s="30" t="s">
        <v>77</v>
      </c>
      <c r="B127" s="16" t="s">
        <v>198</v>
      </c>
      <c r="C127" s="16">
        <v>3</v>
      </c>
      <c r="D127" s="16"/>
      <c r="E127" s="16"/>
      <c r="F127" s="131"/>
      <c r="G127" s="132">
        <f t="shared" si="18"/>
        <v>3</v>
      </c>
      <c r="H127" s="20" t="s">
        <v>123</v>
      </c>
      <c r="I127" s="151">
        <v>1</v>
      </c>
      <c r="J127" s="176" t="s">
        <v>276</v>
      </c>
      <c r="K127" s="156"/>
      <c r="L127" s="176">
        <v>41176</v>
      </c>
      <c r="M127" s="159"/>
      <c r="N127" s="176">
        <f t="shared" si="15"/>
        <v>41199</v>
      </c>
      <c r="O127" s="151">
        <v>1</v>
      </c>
      <c r="P127" s="176">
        <f t="shared" si="16"/>
        <v>41213</v>
      </c>
      <c r="Q127" s="156">
        <v>1</v>
      </c>
      <c r="R127" s="176">
        <f t="shared" si="17"/>
        <v>41239</v>
      </c>
      <c r="S127" s="170">
        <f t="shared" si="7"/>
        <v>3</v>
      </c>
      <c r="T127" s="19"/>
      <c r="U127" s="13"/>
      <c r="V127" s="13"/>
      <c r="W127" s="13"/>
    </row>
    <row r="128" spans="1:23" ht="24.95" customHeight="1">
      <c r="A128" s="30" t="s">
        <v>77</v>
      </c>
      <c r="B128" s="16" t="s">
        <v>190</v>
      </c>
      <c r="C128" s="16">
        <v>5</v>
      </c>
      <c r="D128" s="16"/>
      <c r="E128" s="16">
        <v>2</v>
      </c>
      <c r="F128" s="131"/>
      <c r="G128" s="132">
        <f t="shared" si="18"/>
        <v>3</v>
      </c>
      <c r="H128" s="20" t="s">
        <v>123</v>
      </c>
      <c r="I128" s="151">
        <v>2</v>
      </c>
      <c r="J128" s="176" t="s">
        <v>276</v>
      </c>
      <c r="K128" s="156"/>
      <c r="L128" s="176">
        <v>41176</v>
      </c>
      <c r="M128" s="159">
        <v>1</v>
      </c>
      <c r="N128" s="176">
        <f t="shared" si="15"/>
        <v>41199</v>
      </c>
      <c r="O128" s="151">
        <v>2</v>
      </c>
      <c r="P128" s="176">
        <f t="shared" si="16"/>
        <v>41213</v>
      </c>
      <c r="Q128" s="156">
        <v>2</v>
      </c>
      <c r="R128" s="176">
        <f t="shared" si="17"/>
        <v>41239</v>
      </c>
      <c r="S128" s="170">
        <f t="shared" si="7"/>
        <v>3</v>
      </c>
      <c r="T128" s="37" t="s">
        <v>261</v>
      </c>
      <c r="U128" s="13"/>
      <c r="V128" s="13"/>
      <c r="W128" s="13"/>
    </row>
    <row r="129" spans="1:23" ht="24.95" customHeight="1">
      <c r="A129" s="30" t="s">
        <v>77</v>
      </c>
      <c r="B129" s="16" t="s">
        <v>189</v>
      </c>
      <c r="C129" s="16">
        <v>5</v>
      </c>
      <c r="D129" s="16"/>
      <c r="E129" s="16">
        <v>2</v>
      </c>
      <c r="F129" s="131"/>
      <c r="G129" s="132">
        <f t="shared" si="18"/>
        <v>3</v>
      </c>
      <c r="H129" s="20" t="s">
        <v>123</v>
      </c>
      <c r="I129" s="151">
        <v>2</v>
      </c>
      <c r="J129" s="176" t="s">
        <v>276</v>
      </c>
      <c r="K129" s="156"/>
      <c r="L129" s="176">
        <v>41176</v>
      </c>
      <c r="M129" s="159">
        <v>1</v>
      </c>
      <c r="N129" s="176">
        <f t="shared" si="15"/>
        <v>41199</v>
      </c>
      <c r="O129" s="151">
        <v>2</v>
      </c>
      <c r="P129" s="176">
        <f t="shared" si="16"/>
        <v>41213</v>
      </c>
      <c r="Q129" s="156">
        <v>2</v>
      </c>
      <c r="R129" s="176">
        <f t="shared" si="17"/>
        <v>41239</v>
      </c>
      <c r="S129" s="170">
        <f t="shared" si="7"/>
        <v>3</v>
      </c>
      <c r="T129" s="37" t="s">
        <v>261</v>
      </c>
      <c r="U129" s="13"/>
      <c r="V129" s="13"/>
      <c r="W129" s="13"/>
    </row>
    <row r="130" spans="1:23" ht="24.95" customHeight="1">
      <c r="A130" s="30" t="s">
        <v>77</v>
      </c>
      <c r="B130" s="16" t="s">
        <v>191</v>
      </c>
      <c r="C130" s="16">
        <v>5</v>
      </c>
      <c r="D130" s="16"/>
      <c r="E130" s="16">
        <v>2</v>
      </c>
      <c r="F130" s="131"/>
      <c r="G130" s="132">
        <f t="shared" si="18"/>
        <v>3</v>
      </c>
      <c r="H130" s="20" t="s">
        <v>123</v>
      </c>
      <c r="I130" s="151">
        <v>2</v>
      </c>
      <c r="J130" s="176" t="s">
        <v>276</v>
      </c>
      <c r="K130" s="156"/>
      <c r="L130" s="176">
        <v>41176</v>
      </c>
      <c r="M130" s="159">
        <v>1</v>
      </c>
      <c r="N130" s="176">
        <f t="shared" si="15"/>
        <v>41199</v>
      </c>
      <c r="O130" s="151">
        <v>2</v>
      </c>
      <c r="P130" s="176">
        <f t="shared" si="16"/>
        <v>41213</v>
      </c>
      <c r="Q130" s="156">
        <v>2</v>
      </c>
      <c r="R130" s="176">
        <f t="shared" si="17"/>
        <v>41239</v>
      </c>
      <c r="S130" s="170">
        <f t="shared" si="7"/>
        <v>3</v>
      </c>
      <c r="T130" s="37" t="s">
        <v>261</v>
      </c>
      <c r="U130" s="13"/>
      <c r="V130" s="13"/>
      <c r="W130" s="13"/>
    </row>
    <row r="131" spans="1:23" ht="24.95" customHeight="1">
      <c r="A131" s="30" t="s">
        <v>77</v>
      </c>
      <c r="B131" s="16" t="s">
        <v>192</v>
      </c>
      <c r="C131" s="16">
        <v>5</v>
      </c>
      <c r="D131" s="16"/>
      <c r="E131" s="16">
        <v>2</v>
      </c>
      <c r="F131" s="131"/>
      <c r="G131" s="132">
        <f t="shared" si="18"/>
        <v>3</v>
      </c>
      <c r="H131" s="20" t="s">
        <v>123</v>
      </c>
      <c r="I131" s="151">
        <v>2</v>
      </c>
      <c r="J131" s="176" t="s">
        <v>276</v>
      </c>
      <c r="K131" s="156"/>
      <c r="L131" s="176">
        <v>41176</v>
      </c>
      <c r="M131" s="159">
        <v>1</v>
      </c>
      <c r="N131" s="176">
        <f t="shared" si="15"/>
        <v>41199</v>
      </c>
      <c r="O131" s="151">
        <v>2</v>
      </c>
      <c r="P131" s="176">
        <f t="shared" si="16"/>
        <v>41213</v>
      </c>
      <c r="Q131" s="156">
        <v>2</v>
      </c>
      <c r="R131" s="176">
        <f t="shared" si="17"/>
        <v>41239</v>
      </c>
      <c r="S131" s="170">
        <f t="shared" si="7"/>
        <v>3</v>
      </c>
      <c r="T131" s="37" t="s">
        <v>261</v>
      </c>
      <c r="U131" s="13"/>
      <c r="V131" s="13"/>
      <c r="W131" s="13"/>
    </row>
    <row r="132" spans="1:23" ht="24.95" customHeight="1">
      <c r="A132" s="30" t="s">
        <v>77</v>
      </c>
      <c r="B132" s="16" t="s">
        <v>188</v>
      </c>
      <c r="C132" s="16">
        <v>1</v>
      </c>
      <c r="D132" s="16"/>
      <c r="E132" s="16">
        <v>4</v>
      </c>
      <c r="F132" s="17"/>
      <c r="G132" s="32"/>
      <c r="H132" s="20" t="s">
        <v>123</v>
      </c>
      <c r="I132" s="151">
        <v>1</v>
      </c>
      <c r="J132" s="176" t="s">
        <v>276</v>
      </c>
      <c r="K132" s="156">
        <v>1</v>
      </c>
      <c r="L132" s="176">
        <v>41176</v>
      </c>
      <c r="M132" s="159">
        <v>1</v>
      </c>
      <c r="N132" s="176">
        <f t="shared" si="15"/>
        <v>41199</v>
      </c>
      <c r="O132" s="151">
        <v>1</v>
      </c>
      <c r="P132" s="176">
        <f t="shared" si="16"/>
        <v>41213</v>
      </c>
      <c r="Q132" s="156">
        <v>1</v>
      </c>
      <c r="R132" s="176">
        <f t="shared" si="17"/>
        <v>41239</v>
      </c>
      <c r="S132" s="170">
        <f t="shared" si="7"/>
        <v>0</v>
      </c>
      <c r="T132" s="19"/>
      <c r="U132" s="13"/>
      <c r="V132" s="13"/>
      <c r="W132" s="13"/>
    </row>
    <row r="133" spans="1:23" ht="25.5">
      <c r="A133" s="30" t="s">
        <v>77</v>
      </c>
      <c r="B133" s="16" t="s">
        <v>193</v>
      </c>
      <c r="C133" s="129">
        <v>3</v>
      </c>
      <c r="D133" s="16"/>
      <c r="E133" s="16">
        <v>2</v>
      </c>
      <c r="F133" s="17"/>
      <c r="G133" s="32"/>
      <c r="H133" s="20" t="s">
        <v>123</v>
      </c>
      <c r="I133" s="151">
        <v>1</v>
      </c>
      <c r="J133" s="176" t="s">
        <v>276</v>
      </c>
      <c r="K133" s="156"/>
      <c r="L133" s="176">
        <v>41176</v>
      </c>
      <c r="M133" s="159"/>
      <c r="N133" s="176">
        <f t="shared" si="15"/>
        <v>41199</v>
      </c>
      <c r="O133" s="151">
        <v>1</v>
      </c>
      <c r="P133" s="176">
        <f t="shared" si="16"/>
        <v>41213</v>
      </c>
      <c r="Q133" s="156">
        <v>1</v>
      </c>
      <c r="R133" s="176">
        <f t="shared" si="17"/>
        <v>41239</v>
      </c>
      <c r="S133" s="170">
        <f t="shared" si="7"/>
        <v>2</v>
      </c>
      <c r="T133" s="129" t="s">
        <v>246</v>
      </c>
      <c r="U133" s="13"/>
      <c r="V133" s="13"/>
      <c r="W133" s="13"/>
    </row>
    <row r="134" spans="1:23" ht="24.95" customHeight="1">
      <c r="A134" s="30" t="s">
        <v>77</v>
      </c>
      <c r="B134" s="16" t="s">
        <v>194</v>
      </c>
      <c r="C134" s="16">
        <v>3</v>
      </c>
      <c r="D134" s="16"/>
      <c r="E134" s="16">
        <v>2</v>
      </c>
      <c r="F134" s="17"/>
      <c r="G134" s="32"/>
      <c r="H134" s="20" t="s">
        <v>123</v>
      </c>
      <c r="I134" s="151">
        <v>1</v>
      </c>
      <c r="J134" s="176" t="s">
        <v>276</v>
      </c>
      <c r="K134" s="156"/>
      <c r="L134" s="176">
        <v>41176</v>
      </c>
      <c r="M134" s="159"/>
      <c r="N134" s="176">
        <f t="shared" si="15"/>
        <v>41199</v>
      </c>
      <c r="O134" s="151">
        <v>1</v>
      </c>
      <c r="P134" s="176">
        <f t="shared" si="16"/>
        <v>41213</v>
      </c>
      <c r="Q134" s="156">
        <v>1</v>
      </c>
      <c r="R134" s="176">
        <f t="shared" si="17"/>
        <v>41239</v>
      </c>
      <c r="S134" s="170">
        <f t="shared" si="7"/>
        <v>2</v>
      </c>
      <c r="T134" s="37" t="s">
        <v>264</v>
      </c>
      <c r="U134" s="13"/>
      <c r="V134" s="13"/>
      <c r="W134" s="13"/>
    </row>
    <row r="135" spans="1:23" ht="24.95" customHeight="1">
      <c r="A135" s="30" t="s">
        <v>77</v>
      </c>
      <c r="B135" s="16" t="s">
        <v>195</v>
      </c>
      <c r="C135" s="16">
        <v>3</v>
      </c>
      <c r="D135" s="16"/>
      <c r="E135" s="16">
        <v>2</v>
      </c>
      <c r="F135" s="17"/>
      <c r="G135" s="32"/>
      <c r="H135" s="20" t="s">
        <v>123</v>
      </c>
      <c r="I135" s="151">
        <v>1</v>
      </c>
      <c r="J135" s="176" t="s">
        <v>276</v>
      </c>
      <c r="K135" s="156"/>
      <c r="L135" s="176">
        <v>41176</v>
      </c>
      <c r="M135" s="159"/>
      <c r="N135" s="176">
        <f t="shared" si="15"/>
        <v>41199</v>
      </c>
      <c r="O135" s="151">
        <v>1</v>
      </c>
      <c r="P135" s="176">
        <f t="shared" si="16"/>
        <v>41213</v>
      </c>
      <c r="Q135" s="156">
        <v>1</v>
      </c>
      <c r="R135" s="176">
        <f t="shared" si="17"/>
        <v>41239</v>
      </c>
      <c r="S135" s="170">
        <f t="shared" si="7"/>
        <v>2</v>
      </c>
      <c r="T135" s="37" t="s">
        <v>264</v>
      </c>
      <c r="U135" s="13"/>
      <c r="V135" s="13"/>
      <c r="W135" s="13"/>
    </row>
    <row r="136" spans="1:23" ht="24.95" customHeight="1">
      <c r="A136" s="30" t="s">
        <v>77</v>
      </c>
      <c r="B136" s="16" t="s">
        <v>196</v>
      </c>
      <c r="C136" s="16">
        <v>3</v>
      </c>
      <c r="D136" s="16"/>
      <c r="E136" s="16">
        <v>2</v>
      </c>
      <c r="F136" s="17"/>
      <c r="G136" s="32"/>
      <c r="H136" s="20" t="s">
        <v>123</v>
      </c>
      <c r="I136" s="151">
        <v>1</v>
      </c>
      <c r="J136" s="176" t="s">
        <v>276</v>
      </c>
      <c r="K136" s="156"/>
      <c r="L136" s="176">
        <v>41176</v>
      </c>
      <c r="M136" s="159"/>
      <c r="N136" s="176">
        <f t="shared" si="15"/>
        <v>41199</v>
      </c>
      <c r="O136" s="151">
        <v>1</v>
      </c>
      <c r="P136" s="176">
        <f t="shared" si="16"/>
        <v>41213</v>
      </c>
      <c r="Q136" s="156">
        <v>1</v>
      </c>
      <c r="R136" s="176">
        <f t="shared" si="17"/>
        <v>41239</v>
      </c>
      <c r="S136" s="170">
        <f t="shared" si="7"/>
        <v>2</v>
      </c>
      <c r="T136" s="37" t="s">
        <v>264</v>
      </c>
      <c r="U136" s="13"/>
      <c r="V136" s="13"/>
      <c r="W136" s="13"/>
    </row>
    <row r="137" spans="1:23" ht="51" customHeight="1">
      <c r="A137" s="30" t="s">
        <v>77</v>
      </c>
      <c r="B137" s="16" t="s">
        <v>179</v>
      </c>
      <c r="C137" s="16" t="s">
        <v>245</v>
      </c>
      <c r="D137" s="129"/>
      <c r="E137" s="16"/>
      <c r="F137" s="17"/>
      <c r="G137" s="32"/>
      <c r="H137" s="20" t="s">
        <v>123</v>
      </c>
      <c r="I137" s="151" t="s">
        <v>260</v>
      </c>
      <c r="J137" s="171"/>
      <c r="K137" s="156" t="s">
        <v>260</v>
      </c>
      <c r="L137" s="143"/>
      <c r="M137" s="159" t="s">
        <v>260</v>
      </c>
      <c r="N137" s="143"/>
      <c r="O137" s="151" t="s">
        <v>260</v>
      </c>
      <c r="P137" s="143"/>
      <c r="Q137" s="156" t="s">
        <v>260</v>
      </c>
      <c r="R137" s="143"/>
      <c r="S137" s="170" t="e">
        <f t="shared" si="7"/>
        <v>#VALUE!</v>
      </c>
      <c r="T137" s="19"/>
      <c r="U137" s="13"/>
      <c r="V137" s="13"/>
      <c r="W137" s="13"/>
    </row>
    <row r="138" spans="1:23" ht="24.95" customHeight="1">
      <c r="A138" s="30" t="s">
        <v>173</v>
      </c>
      <c r="B138" s="16" t="s">
        <v>203</v>
      </c>
      <c r="C138" s="16"/>
      <c r="D138" s="16"/>
      <c r="E138" s="16">
        <v>2</v>
      </c>
      <c r="F138" s="17"/>
      <c r="G138" s="32"/>
      <c r="H138" s="20" t="s">
        <v>123</v>
      </c>
      <c r="I138" s="151"/>
      <c r="J138" s="171"/>
      <c r="K138" s="156">
        <v>1</v>
      </c>
      <c r="L138" s="172">
        <v>41181</v>
      </c>
      <c r="M138" s="159"/>
      <c r="N138" s="179">
        <f>SUM(L138+23)</f>
        <v>41204</v>
      </c>
      <c r="O138" s="151"/>
      <c r="P138" s="179">
        <f>SUM(N138+14)</f>
        <v>41218</v>
      </c>
      <c r="Q138" s="156">
        <v>1</v>
      </c>
      <c r="R138" s="172">
        <f>SUM(L138+63)</f>
        <v>41244</v>
      </c>
      <c r="S138" s="170">
        <f t="shared" ref="S138:S143" si="19">SUM(C138+E138+G138-I138-K138-M138-O138-Q138)</f>
        <v>0</v>
      </c>
      <c r="T138" s="19"/>
      <c r="U138" s="13"/>
      <c r="V138" s="13"/>
      <c r="W138" s="13"/>
    </row>
    <row r="139" spans="1:23" ht="24.95" customHeight="1">
      <c r="A139" s="30" t="s">
        <v>173</v>
      </c>
      <c r="B139" s="16" t="s">
        <v>204</v>
      </c>
      <c r="C139" s="16"/>
      <c r="D139" s="16"/>
      <c r="E139" s="16">
        <v>2</v>
      </c>
      <c r="F139" s="17"/>
      <c r="G139" s="32"/>
      <c r="H139" s="20" t="s">
        <v>123</v>
      </c>
      <c r="I139" s="151">
        <v>1</v>
      </c>
      <c r="J139" s="172">
        <v>41166</v>
      </c>
      <c r="K139" s="156"/>
      <c r="L139" s="179">
        <v>41181</v>
      </c>
      <c r="M139" s="159"/>
      <c r="N139" s="179">
        <f>SUM(L139+23)</f>
        <v>41204</v>
      </c>
      <c r="O139" s="151">
        <v>1</v>
      </c>
      <c r="P139" s="172">
        <f>SUM(N139+14)</f>
        <v>41218</v>
      </c>
      <c r="Q139" s="156"/>
      <c r="R139" s="179"/>
      <c r="S139" s="170">
        <f t="shared" si="19"/>
        <v>0</v>
      </c>
      <c r="T139" s="19"/>
      <c r="U139" s="13"/>
      <c r="V139" s="13"/>
      <c r="W139" s="13"/>
    </row>
    <row r="140" spans="1:23" ht="24.95" customHeight="1">
      <c r="A140" s="30" t="s">
        <v>173</v>
      </c>
      <c r="B140" s="16" t="s">
        <v>205</v>
      </c>
      <c r="C140" s="16"/>
      <c r="D140" s="16"/>
      <c r="E140" s="16">
        <v>1</v>
      </c>
      <c r="F140" s="17"/>
      <c r="G140" s="32"/>
      <c r="H140" s="20" t="s">
        <v>123</v>
      </c>
      <c r="I140" s="151"/>
      <c r="J140" s="171"/>
      <c r="K140" s="156"/>
      <c r="L140" s="179">
        <v>41181</v>
      </c>
      <c r="M140" s="159">
        <v>1</v>
      </c>
      <c r="N140" s="172">
        <f>SUM(L140+23)</f>
        <v>41204</v>
      </c>
      <c r="O140" s="151"/>
      <c r="P140" s="179">
        <f>SUM(N140+14)</f>
        <v>41218</v>
      </c>
      <c r="Q140" s="156"/>
      <c r="R140" s="179"/>
      <c r="S140" s="170">
        <f t="shared" si="19"/>
        <v>0</v>
      </c>
      <c r="T140" s="19"/>
      <c r="U140" s="13"/>
      <c r="V140" s="13"/>
      <c r="W140" s="13"/>
    </row>
    <row r="141" spans="1:23" ht="24.95" customHeight="1">
      <c r="A141" s="134" t="s">
        <v>77</v>
      </c>
      <c r="B141" s="16" t="s">
        <v>199</v>
      </c>
      <c r="C141" s="16"/>
      <c r="D141" s="16"/>
      <c r="E141" s="16"/>
      <c r="F141" s="17"/>
      <c r="G141" s="32">
        <v>5</v>
      </c>
      <c r="H141" s="20"/>
      <c r="I141" s="151">
        <v>1</v>
      </c>
      <c r="J141" s="172">
        <v>41166</v>
      </c>
      <c r="K141" s="156">
        <v>1</v>
      </c>
      <c r="L141" s="172">
        <v>41181</v>
      </c>
      <c r="M141" s="159">
        <v>1</v>
      </c>
      <c r="N141" s="172">
        <f>SUM(L141+23)</f>
        <v>41204</v>
      </c>
      <c r="O141" s="151">
        <v>1</v>
      </c>
      <c r="P141" s="172">
        <f>SUM(N141+14)</f>
        <v>41218</v>
      </c>
      <c r="Q141" s="156">
        <v>1</v>
      </c>
      <c r="R141" s="172">
        <f>SUM(L141+63)</f>
        <v>41244</v>
      </c>
      <c r="S141" s="170">
        <f t="shared" si="19"/>
        <v>0</v>
      </c>
      <c r="T141" s="19"/>
      <c r="U141" s="13"/>
      <c r="V141" s="13"/>
      <c r="W141" s="13"/>
    </row>
    <row r="142" spans="1:23" ht="24.95" customHeight="1">
      <c r="A142" s="30"/>
      <c r="B142" s="16"/>
      <c r="C142" s="16"/>
      <c r="D142" s="16"/>
      <c r="E142" s="16"/>
      <c r="F142" s="17"/>
      <c r="G142" s="32"/>
      <c r="H142" s="20"/>
      <c r="I142" s="151"/>
      <c r="J142" s="171"/>
      <c r="K142" s="156"/>
      <c r="L142" s="145"/>
      <c r="M142" s="159"/>
      <c r="N142" s="145"/>
      <c r="O142" s="151"/>
      <c r="P142" s="145"/>
      <c r="Q142" s="156"/>
      <c r="R142" s="145"/>
      <c r="S142" s="170">
        <f t="shared" si="19"/>
        <v>0</v>
      </c>
      <c r="T142" s="19"/>
      <c r="U142" s="13"/>
      <c r="V142" s="13"/>
      <c r="W142" s="13"/>
    </row>
    <row r="143" spans="1:23" ht="24.95" customHeight="1">
      <c r="A143" s="15" t="s">
        <v>117</v>
      </c>
      <c r="B143" s="16"/>
      <c r="C143" s="16"/>
      <c r="D143" s="16"/>
      <c r="E143" s="16"/>
      <c r="F143" s="17"/>
      <c r="G143" s="32"/>
      <c r="H143" s="20"/>
      <c r="I143" s="151"/>
      <c r="J143" s="171"/>
      <c r="K143" s="156"/>
      <c r="L143" s="143"/>
      <c r="M143" s="159"/>
      <c r="N143" s="143"/>
      <c r="O143" s="151"/>
      <c r="P143" s="143"/>
      <c r="Q143" s="156"/>
      <c r="R143" s="143"/>
      <c r="S143" s="170">
        <f t="shared" si="19"/>
        <v>0</v>
      </c>
      <c r="T143" s="19"/>
      <c r="U143" s="13"/>
      <c r="V143" s="13"/>
      <c r="W143" s="13"/>
    </row>
    <row r="144" spans="1:23" ht="24.95" customHeight="1">
      <c r="A144" s="30" t="s">
        <v>118</v>
      </c>
      <c r="B144" s="16" t="s">
        <v>119</v>
      </c>
      <c r="C144" s="16"/>
      <c r="D144" s="17"/>
      <c r="E144" s="32" t="s">
        <v>247</v>
      </c>
      <c r="F144" s="17"/>
      <c r="G144" s="32"/>
      <c r="H144" s="20" t="s">
        <v>7</v>
      </c>
      <c r="I144" s="151"/>
      <c r="J144" s="171" t="s">
        <v>279</v>
      </c>
      <c r="K144" s="156"/>
      <c r="L144" s="143"/>
      <c r="M144" s="159"/>
      <c r="N144" s="143"/>
      <c r="O144" s="151"/>
      <c r="P144" s="143"/>
      <c r="Q144" s="156"/>
      <c r="R144" s="143"/>
      <c r="S144" s="170"/>
      <c r="T144" s="19"/>
      <c r="U144" s="13"/>
      <c r="V144" s="13"/>
      <c r="W144" s="13"/>
    </row>
    <row r="145" spans="1:23" ht="24.95" customHeight="1">
      <c r="A145" s="30"/>
      <c r="B145" s="16"/>
      <c r="C145" s="16"/>
      <c r="D145" s="16"/>
      <c r="E145" s="16"/>
      <c r="F145" s="17"/>
      <c r="G145" s="32"/>
      <c r="H145" s="20"/>
      <c r="I145" s="151"/>
      <c r="J145" s="171"/>
      <c r="K145" s="156"/>
      <c r="L145" s="143"/>
      <c r="M145" s="159"/>
      <c r="N145" s="143"/>
      <c r="O145" s="151"/>
      <c r="P145" s="143"/>
      <c r="Q145" s="156"/>
      <c r="R145" s="143"/>
      <c r="S145" s="166"/>
      <c r="T145" s="19"/>
      <c r="U145" s="13"/>
      <c r="V145" s="13"/>
      <c r="W145" s="13"/>
    </row>
    <row r="146" spans="1:23" ht="24.95" customHeight="1" thickBot="1">
      <c r="A146" s="25"/>
      <c r="B146" s="26"/>
      <c r="C146" s="26"/>
      <c r="D146" s="26"/>
      <c r="E146" s="26"/>
      <c r="F146" s="27"/>
      <c r="G146" s="33"/>
      <c r="H146" s="28"/>
      <c r="I146" s="154"/>
      <c r="J146" s="137"/>
      <c r="K146" s="158"/>
      <c r="L146" s="147"/>
      <c r="M146" s="161"/>
      <c r="N146" s="147"/>
      <c r="O146" s="154"/>
      <c r="P146" s="147"/>
      <c r="Q146" s="158"/>
      <c r="R146" s="147"/>
      <c r="S146" s="167"/>
      <c r="T146" s="29"/>
      <c r="U146" s="13"/>
      <c r="V146" s="13"/>
      <c r="W146" s="13"/>
    </row>
    <row r="147" spans="1:23">
      <c r="A147" s="1"/>
      <c r="B147" s="1"/>
      <c r="C147" s="1"/>
      <c r="D147" s="1"/>
      <c r="E147" s="1"/>
      <c r="F147" s="1"/>
      <c r="G147" s="34"/>
      <c r="H147" s="1"/>
      <c r="I147" s="155"/>
      <c r="J147" s="1"/>
      <c r="K147" s="72"/>
      <c r="L147" s="91"/>
      <c r="M147" s="72"/>
      <c r="N147" s="91"/>
      <c r="O147" s="101"/>
      <c r="P147" s="91"/>
      <c r="Q147" s="112"/>
      <c r="R147" s="91"/>
      <c r="S147" s="168"/>
      <c r="T147" s="1"/>
      <c r="U147" s="1"/>
      <c r="V147" s="1"/>
      <c r="W147" s="1"/>
    </row>
    <row r="148" spans="1:23">
      <c r="A148" s="1"/>
      <c r="B148" s="1"/>
      <c r="C148" s="1"/>
      <c r="D148" s="1"/>
      <c r="E148" s="1"/>
      <c r="F148" s="1"/>
      <c r="G148" s="34"/>
      <c r="H148" s="1"/>
      <c r="I148" s="155"/>
      <c r="J148" s="1"/>
      <c r="K148" s="72"/>
      <c r="L148" s="91"/>
      <c r="M148" s="72"/>
      <c r="N148" s="91"/>
      <c r="O148" s="101"/>
      <c r="P148" s="91"/>
      <c r="Q148" s="112"/>
      <c r="R148" s="91"/>
      <c r="S148" s="168"/>
      <c r="T148" s="1"/>
      <c r="U148" s="1"/>
      <c r="V148" s="1"/>
      <c r="W148" s="1"/>
    </row>
    <row r="149" spans="1:23">
      <c r="A149" s="1"/>
      <c r="B149" s="1"/>
      <c r="C149" s="1"/>
      <c r="D149" s="1"/>
      <c r="E149" s="1"/>
      <c r="F149" s="1"/>
      <c r="G149" s="34"/>
      <c r="H149" s="1"/>
      <c r="I149" s="155"/>
      <c r="J149" s="1"/>
      <c r="K149" s="72"/>
      <c r="L149" s="91"/>
      <c r="M149" s="72"/>
      <c r="N149" s="91"/>
      <c r="O149" s="101"/>
      <c r="P149" s="91"/>
      <c r="Q149" s="112"/>
      <c r="R149" s="91"/>
      <c r="S149" s="168"/>
      <c r="T149" s="1"/>
      <c r="U149" s="1"/>
      <c r="V149" s="1"/>
      <c r="W149" s="1"/>
    </row>
    <row r="150" spans="1:23">
      <c r="A150" s="1"/>
      <c r="B150" s="1"/>
      <c r="C150" s="1"/>
      <c r="D150" s="1"/>
      <c r="E150" s="1"/>
      <c r="F150" s="1"/>
      <c r="G150" s="34"/>
      <c r="H150" s="1"/>
      <c r="I150" s="155"/>
      <c r="J150" s="1"/>
      <c r="K150" s="72"/>
      <c r="L150" s="91"/>
      <c r="M150" s="72"/>
      <c r="N150" s="91"/>
      <c r="O150" s="101"/>
      <c r="P150" s="91"/>
      <c r="Q150" s="112"/>
      <c r="R150" s="91"/>
      <c r="S150" s="168"/>
      <c r="T150" s="1"/>
      <c r="U150" s="1"/>
      <c r="V150" s="1"/>
      <c r="W150" s="1"/>
    </row>
    <row r="151" spans="1:23">
      <c r="A151" s="1"/>
      <c r="B151" s="1"/>
      <c r="C151" s="1"/>
      <c r="D151" s="1"/>
      <c r="E151" s="1"/>
      <c r="F151" s="1"/>
      <c r="G151" s="34"/>
      <c r="H151" s="1"/>
      <c r="I151" s="155"/>
      <c r="J151" s="1"/>
      <c r="K151" s="72"/>
      <c r="L151" s="91"/>
      <c r="M151" s="72"/>
      <c r="N151" s="91"/>
      <c r="O151" s="101"/>
      <c r="P151" s="91"/>
      <c r="Q151" s="112"/>
      <c r="R151" s="91"/>
      <c r="S151" s="168"/>
      <c r="T151" s="1"/>
      <c r="U151" s="1"/>
      <c r="V151" s="1"/>
      <c r="W151" s="1"/>
    </row>
    <row r="152" spans="1:23">
      <c r="A152" s="1"/>
      <c r="B152" s="1"/>
      <c r="C152" s="1"/>
      <c r="D152" s="1"/>
      <c r="E152" s="1"/>
      <c r="F152" s="1"/>
      <c r="G152" s="34"/>
      <c r="H152" s="1"/>
      <c r="I152" s="155"/>
      <c r="J152" s="1"/>
      <c r="K152" s="72"/>
      <c r="L152" s="91"/>
      <c r="M152" s="72"/>
      <c r="N152" s="91"/>
      <c r="O152" s="101"/>
      <c r="P152" s="91"/>
      <c r="Q152" s="112"/>
      <c r="R152" s="91"/>
      <c r="S152" s="168"/>
      <c r="T152" s="1"/>
      <c r="U152" s="1"/>
      <c r="V152" s="1"/>
      <c r="W152" s="1"/>
    </row>
    <row r="153" spans="1:23">
      <c r="A153" s="1"/>
      <c r="B153" s="1"/>
      <c r="C153" s="1"/>
      <c r="D153" s="1"/>
      <c r="E153" s="1"/>
      <c r="F153" s="1"/>
      <c r="G153" s="34"/>
      <c r="H153" s="1"/>
      <c r="I153" s="155"/>
      <c r="J153" s="1"/>
      <c r="K153" s="72"/>
      <c r="L153" s="91"/>
      <c r="M153" s="72"/>
      <c r="N153" s="91"/>
      <c r="O153" s="101"/>
      <c r="P153" s="91"/>
      <c r="Q153" s="112"/>
      <c r="R153" s="91"/>
      <c r="S153" s="168"/>
      <c r="T153" s="1"/>
      <c r="U153" s="1"/>
      <c r="V153" s="1"/>
      <c r="W153" s="1"/>
    </row>
    <row r="154" spans="1:23">
      <c r="A154" s="1"/>
      <c r="B154" s="1"/>
      <c r="C154" s="1"/>
      <c r="D154" s="1"/>
      <c r="E154" s="1"/>
      <c r="F154" s="1"/>
      <c r="G154" s="34"/>
      <c r="H154" s="1"/>
      <c r="I154" s="155"/>
      <c r="J154" s="1"/>
      <c r="K154" s="72"/>
      <c r="L154" s="91"/>
      <c r="M154" s="72"/>
      <c r="N154" s="91"/>
      <c r="O154" s="101"/>
      <c r="P154" s="91"/>
      <c r="Q154" s="112"/>
      <c r="R154" s="91"/>
      <c r="S154" s="168"/>
      <c r="T154" s="1"/>
      <c r="U154" s="1"/>
      <c r="V154" s="1"/>
      <c r="W154" s="1"/>
    </row>
    <row r="155" spans="1:23">
      <c r="A155" s="1"/>
      <c r="B155" s="1"/>
      <c r="C155" s="1"/>
      <c r="D155" s="1"/>
      <c r="E155" s="1"/>
      <c r="F155" s="1"/>
      <c r="G155" s="34"/>
      <c r="H155" s="1"/>
      <c r="I155" s="155"/>
      <c r="J155" s="1"/>
      <c r="K155" s="72"/>
      <c r="L155" s="91"/>
      <c r="M155" s="72"/>
      <c r="N155" s="91"/>
      <c r="O155" s="101"/>
      <c r="P155" s="91"/>
      <c r="Q155" s="112"/>
      <c r="R155" s="91"/>
      <c r="S155" s="168"/>
      <c r="T155" s="1"/>
      <c r="U155" s="1"/>
      <c r="V155" s="1"/>
      <c r="W155" s="1"/>
    </row>
    <row r="156" spans="1:23">
      <c r="A156" s="1"/>
      <c r="B156" s="1"/>
      <c r="C156" s="1"/>
      <c r="D156" s="1"/>
      <c r="E156" s="1"/>
      <c r="F156" s="1"/>
      <c r="G156" s="34"/>
      <c r="H156" s="1"/>
      <c r="I156" s="155"/>
      <c r="J156" s="1"/>
      <c r="K156" s="72"/>
      <c r="L156" s="91"/>
      <c r="M156" s="72"/>
      <c r="N156" s="91"/>
      <c r="O156" s="101"/>
      <c r="P156" s="91"/>
      <c r="Q156" s="112"/>
      <c r="R156" s="91"/>
      <c r="S156" s="168"/>
      <c r="T156" s="1"/>
      <c r="U156" s="1"/>
      <c r="V156" s="1"/>
      <c r="W156" s="1"/>
    </row>
    <row r="157" spans="1:23">
      <c r="A157" s="1"/>
      <c r="B157" s="1"/>
      <c r="C157" s="1"/>
      <c r="D157" s="1"/>
      <c r="E157" s="1"/>
      <c r="F157" s="1"/>
      <c r="G157" s="34"/>
      <c r="H157" s="1"/>
      <c r="I157" s="155"/>
      <c r="J157" s="1"/>
      <c r="K157" s="72"/>
      <c r="L157" s="91"/>
      <c r="M157" s="72"/>
      <c r="N157" s="91"/>
      <c r="O157" s="101"/>
      <c r="P157" s="91"/>
      <c r="Q157" s="112"/>
      <c r="R157" s="91"/>
      <c r="S157" s="168"/>
      <c r="T157" s="1"/>
      <c r="U157" s="1"/>
      <c r="V157" s="1"/>
      <c r="W157" s="1"/>
    </row>
    <row r="158" spans="1:23">
      <c r="A158" s="1"/>
      <c r="B158" s="1"/>
      <c r="C158" s="1"/>
      <c r="D158" s="1"/>
      <c r="E158" s="1"/>
      <c r="F158" s="1"/>
      <c r="G158" s="34"/>
      <c r="H158" s="1"/>
      <c r="I158" s="155"/>
      <c r="J158" s="1"/>
      <c r="K158" s="72"/>
      <c r="L158" s="91"/>
      <c r="M158" s="72"/>
      <c r="N158" s="91"/>
      <c r="O158" s="101"/>
      <c r="P158" s="91"/>
      <c r="Q158" s="112"/>
      <c r="R158" s="91"/>
      <c r="S158" s="168"/>
      <c r="T158" s="1"/>
      <c r="U158" s="1"/>
      <c r="V158" s="1"/>
      <c r="W158" s="1"/>
    </row>
    <row r="159" spans="1:23">
      <c r="A159" s="1"/>
      <c r="B159" s="1"/>
      <c r="C159" s="1"/>
      <c r="D159" s="1"/>
      <c r="E159" s="1"/>
      <c r="F159" s="1"/>
      <c r="G159" s="34"/>
      <c r="H159" s="1"/>
      <c r="I159" s="155"/>
      <c r="J159" s="1"/>
      <c r="K159" s="72"/>
      <c r="L159" s="91"/>
      <c r="M159" s="72"/>
      <c r="N159" s="91"/>
      <c r="O159" s="101"/>
      <c r="P159" s="91"/>
      <c r="Q159" s="112"/>
      <c r="R159" s="91"/>
      <c r="S159" s="168"/>
      <c r="T159" s="1"/>
      <c r="U159" s="1"/>
      <c r="V159" s="1"/>
      <c r="W159" s="1"/>
    </row>
    <row r="160" spans="1:23">
      <c r="A160" s="1"/>
      <c r="B160" s="1"/>
      <c r="C160" s="1"/>
      <c r="D160" s="1"/>
      <c r="E160" s="1"/>
      <c r="F160" s="1"/>
      <c r="G160" s="34"/>
      <c r="H160" s="1"/>
      <c r="I160" s="155"/>
      <c r="J160" s="1"/>
      <c r="K160" s="72"/>
      <c r="L160" s="91"/>
      <c r="M160" s="72"/>
      <c r="N160" s="91"/>
      <c r="O160" s="101"/>
      <c r="P160" s="91"/>
      <c r="Q160" s="112"/>
      <c r="R160" s="91"/>
      <c r="S160" s="168"/>
      <c r="T160" s="1"/>
      <c r="U160" s="1"/>
      <c r="V160" s="1"/>
      <c r="W160" s="1"/>
    </row>
    <row r="161" spans="7:7">
      <c r="G161" s="34"/>
    </row>
    <row r="162" spans="7:7">
      <c r="G162" s="34"/>
    </row>
    <row r="163" spans="7:7">
      <c r="G163" s="34"/>
    </row>
    <row r="164" spans="7:7">
      <c r="G164" s="34"/>
    </row>
    <row r="165" spans="7:7">
      <c r="G165" s="34"/>
    </row>
    <row r="166" spans="7:7">
      <c r="G166" s="34"/>
    </row>
    <row r="167" spans="7:7">
      <c r="G167" s="34"/>
    </row>
    <row r="168" spans="7:7">
      <c r="G168" s="34"/>
    </row>
    <row r="169" spans="7:7">
      <c r="G169" s="34"/>
    </row>
    <row r="170" spans="7:7">
      <c r="G170" s="34"/>
    </row>
    <row r="171" spans="7:7">
      <c r="G171" s="34"/>
    </row>
    <row r="172" spans="7:7">
      <c r="G172" s="34"/>
    </row>
    <row r="173" spans="7:7">
      <c r="G173" s="34"/>
    </row>
    <row r="174" spans="7:7">
      <c r="G174" s="34"/>
    </row>
    <row r="175" spans="7:7">
      <c r="G175" s="34"/>
    </row>
    <row r="176" spans="7:7">
      <c r="G176" s="34"/>
    </row>
    <row r="177" spans="7:7">
      <c r="G177" s="34"/>
    </row>
    <row r="178" spans="7:7">
      <c r="G178" s="34"/>
    </row>
    <row r="179" spans="7:7">
      <c r="G179" s="34"/>
    </row>
    <row r="180" spans="7:7">
      <c r="G180" s="34"/>
    </row>
    <row r="181" spans="7:7">
      <c r="G181" s="34"/>
    </row>
    <row r="182" spans="7:7">
      <c r="G182" s="34"/>
    </row>
    <row r="183" spans="7:7">
      <c r="G183" s="34"/>
    </row>
    <row r="184" spans="7:7">
      <c r="G184" s="34"/>
    </row>
    <row r="185" spans="7:7">
      <c r="G185" s="34"/>
    </row>
  </sheetData>
  <autoFilter ref="A7:T146"/>
  <mergeCells count="14">
    <mergeCell ref="Q6:R6"/>
    <mergeCell ref="Q5:R5"/>
    <mergeCell ref="M5:N5"/>
    <mergeCell ref="O5:P5"/>
    <mergeCell ref="I6:J6"/>
    <mergeCell ref="K6:L6"/>
    <mergeCell ref="I5:J5"/>
    <mergeCell ref="K5:L5"/>
    <mergeCell ref="T100:T103"/>
    <mergeCell ref="A1:T1"/>
    <mergeCell ref="A2:T2"/>
    <mergeCell ref="A3:T3"/>
    <mergeCell ref="O6:P6"/>
    <mergeCell ref="M6:N6"/>
  </mergeCells>
  <phoneticPr fontId="0" type="noConversion"/>
  <pageMargins left="0.70866141732283472" right="0.70866141732283472" top="0.74803149606299213" bottom="0.74803149606299213" header="0.31496062992125984" footer="0.31496062992125984"/>
  <pageSetup paperSize="8" scale="44" fitToHeight="10" orientation="landscape" r:id="rId1"/>
  <headerFooter>
    <oddFooter>&amp;C&amp;D&amp;T</oddFooter>
  </headerFooter>
  <rowBreaks count="2" manualBreakCount="2">
    <brk id="65" max="16383" man="1"/>
    <brk id="1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5" sqref="A5:E5"/>
    </sheetView>
  </sheetViews>
  <sheetFormatPr defaultRowHeight="15"/>
  <cols>
    <col min="1" max="1" width="17.140625" customWidth="1"/>
    <col min="2" max="2" width="57.85546875" customWidth="1"/>
    <col min="3" max="3" width="19" customWidth="1"/>
    <col min="4" max="4" width="15.7109375" customWidth="1"/>
    <col min="5" max="5" width="18.42578125" customWidth="1"/>
  </cols>
  <sheetData>
    <row r="1" spans="1:5" ht="23.25">
      <c r="A1" s="203" t="s">
        <v>290</v>
      </c>
      <c r="B1" s="204"/>
      <c r="C1" s="204"/>
      <c r="D1" s="204"/>
      <c r="E1" s="204"/>
    </row>
    <row r="2" spans="1:5">
      <c r="A2" s="38"/>
      <c r="B2" s="38"/>
      <c r="C2" s="38"/>
      <c r="D2" s="38"/>
      <c r="E2" s="38"/>
    </row>
    <row r="3" spans="1:5" ht="23.25">
      <c r="A3" s="203" t="s">
        <v>254</v>
      </c>
      <c r="B3" s="204"/>
      <c r="C3" s="204"/>
      <c r="D3" s="204"/>
      <c r="E3" s="204"/>
    </row>
    <row r="4" spans="1:5" ht="23.25">
      <c r="A4" s="39"/>
      <c r="B4" s="40"/>
      <c r="C4" s="40"/>
      <c r="D4" s="40"/>
      <c r="E4" s="40"/>
    </row>
    <row r="5" spans="1:5" ht="23.25">
      <c r="A5" s="203" t="s">
        <v>253</v>
      </c>
      <c r="B5" s="204"/>
      <c r="C5" s="204"/>
      <c r="D5" s="204"/>
      <c r="E5" s="204"/>
    </row>
    <row r="6" spans="1:5" ht="24" thickBot="1">
      <c r="A6" s="41"/>
      <c r="B6" s="42"/>
      <c r="C6" s="42"/>
      <c r="D6" s="42"/>
      <c r="E6" s="42"/>
    </row>
    <row r="7" spans="1:5" ht="26.25" thickBot="1">
      <c r="A7" s="6" t="s">
        <v>2</v>
      </c>
      <c r="B7" s="7" t="s">
        <v>3</v>
      </c>
      <c r="C7" s="43" t="s">
        <v>127</v>
      </c>
      <c r="D7" s="9" t="s">
        <v>128</v>
      </c>
      <c r="E7" s="10" t="s">
        <v>129</v>
      </c>
    </row>
    <row r="8" spans="1:5">
      <c r="A8" s="44" t="s">
        <v>67</v>
      </c>
      <c r="B8" s="45"/>
      <c r="C8" s="46"/>
      <c r="D8" s="47"/>
      <c r="E8" s="48"/>
    </row>
    <row r="9" spans="1:5">
      <c r="A9" s="44"/>
      <c r="B9" s="45"/>
      <c r="C9" s="46"/>
      <c r="D9" s="47"/>
      <c r="E9" s="48"/>
    </row>
    <row r="10" spans="1:5">
      <c r="A10" s="55" t="s">
        <v>68</v>
      </c>
      <c r="B10" s="56" t="s">
        <v>132</v>
      </c>
      <c r="C10" s="57">
        <v>19</v>
      </c>
      <c r="D10" s="57"/>
      <c r="E10" s="58"/>
    </row>
    <row r="11" spans="1:5">
      <c r="A11" s="55" t="s">
        <v>68</v>
      </c>
      <c r="B11" s="56" t="s">
        <v>70</v>
      </c>
      <c r="C11" s="57">
        <v>19</v>
      </c>
      <c r="D11" s="57"/>
      <c r="E11" s="58"/>
    </row>
    <row r="12" spans="1:5">
      <c r="A12" s="55" t="s">
        <v>68</v>
      </c>
      <c r="B12" s="56" t="s">
        <v>133</v>
      </c>
      <c r="C12" s="57">
        <v>19</v>
      </c>
      <c r="D12" s="57"/>
      <c r="E12" s="58"/>
    </row>
    <row r="13" spans="1:5">
      <c r="A13" s="55" t="s">
        <v>68</v>
      </c>
      <c r="B13" s="56" t="s">
        <v>134</v>
      </c>
      <c r="C13" s="57">
        <v>20</v>
      </c>
      <c r="D13" s="57"/>
      <c r="E13" s="58"/>
    </row>
    <row r="14" spans="1:5" ht="18" customHeight="1">
      <c r="A14" s="53" t="s">
        <v>68</v>
      </c>
      <c r="B14" s="54" t="s">
        <v>75</v>
      </c>
      <c r="C14" s="57">
        <v>20</v>
      </c>
      <c r="D14" s="59"/>
      <c r="E14" s="61"/>
    </row>
    <row r="15" spans="1:5" ht="18" customHeight="1">
      <c r="A15" s="53" t="s">
        <v>68</v>
      </c>
      <c r="B15" s="54" t="s">
        <v>135</v>
      </c>
      <c r="C15" s="57">
        <v>20</v>
      </c>
      <c r="D15" s="59"/>
      <c r="E15" s="61"/>
    </row>
    <row r="16" spans="1:5">
      <c r="A16" s="53" t="s">
        <v>68</v>
      </c>
      <c r="B16" s="54" t="s">
        <v>81</v>
      </c>
      <c r="C16" s="57">
        <v>19</v>
      </c>
      <c r="D16" s="59"/>
      <c r="E16" s="61"/>
    </row>
    <row r="17" spans="1:5" ht="18" customHeight="1">
      <c r="A17" s="53" t="s">
        <v>68</v>
      </c>
      <c r="B17" s="54" t="s">
        <v>136</v>
      </c>
      <c r="C17" s="57">
        <v>19</v>
      </c>
      <c r="D17" s="59"/>
      <c r="E17" s="61"/>
    </row>
    <row r="18" spans="1:5" ht="18" customHeight="1">
      <c r="A18" s="53" t="s">
        <v>68</v>
      </c>
      <c r="B18" s="54" t="s">
        <v>83</v>
      </c>
      <c r="C18" s="57">
        <v>19</v>
      </c>
      <c r="D18" s="59"/>
      <c r="E18" s="61"/>
    </row>
    <row r="19" spans="1:5">
      <c r="A19" s="53" t="s">
        <v>137</v>
      </c>
      <c r="B19" s="54" t="s">
        <v>138</v>
      </c>
      <c r="C19" s="59"/>
      <c r="D19" s="59"/>
      <c r="E19" s="61"/>
    </row>
    <row r="20" spans="1:5">
      <c r="A20" s="53" t="s">
        <v>137</v>
      </c>
      <c r="B20" s="54" t="s">
        <v>139</v>
      </c>
      <c r="C20" s="59"/>
      <c r="D20" s="57"/>
      <c r="E20" s="61"/>
    </row>
    <row r="21" spans="1:5">
      <c r="A21" s="53" t="s">
        <v>137</v>
      </c>
      <c r="B21" s="54" t="s">
        <v>140</v>
      </c>
      <c r="C21" s="59"/>
      <c r="D21" s="57"/>
      <c r="E21" s="51"/>
    </row>
    <row r="22" spans="1:5">
      <c r="A22" s="53"/>
      <c r="B22" s="54"/>
      <c r="C22" s="59"/>
      <c r="D22" s="65"/>
      <c r="E22" s="51"/>
    </row>
    <row r="23" spans="1:5">
      <c r="A23" s="53"/>
      <c r="B23" s="54"/>
      <c r="C23" s="59"/>
      <c r="D23" s="60"/>
      <c r="E23" s="61"/>
    </row>
    <row r="24" spans="1:5">
      <c r="A24" s="50" t="s">
        <v>1</v>
      </c>
      <c r="B24" s="54"/>
      <c r="C24" s="59"/>
      <c r="D24" s="65"/>
      <c r="E24" s="51"/>
    </row>
    <row r="25" spans="1:5">
      <c r="A25" s="53" t="s">
        <v>65</v>
      </c>
      <c r="B25" s="54" t="s">
        <v>142</v>
      </c>
      <c r="C25" s="59"/>
      <c r="D25" s="60"/>
      <c r="E25" s="61"/>
    </row>
    <row r="26" spans="1:5">
      <c r="A26" s="53"/>
      <c r="B26" s="54"/>
      <c r="C26" s="59"/>
      <c r="D26" s="60"/>
      <c r="E26" s="61"/>
    </row>
    <row r="27" spans="1:5">
      <c r="A27" s="62"/>
      <c r="B27" s="62"/>
      <c r="C27" s="63"/>
      <c r="D27" s="63"/>
      <c r="E27" s="64"/>
    </row>
    <row r="30" spans="1:5" ht="15" customHeight="1">
      <c r="B30" s="52" t="s">
        <v>130</v>
      </c>
      <c r="C30" s="49" t="s">
        <v>131</v>
      </c>
      <c r="D30" s="49"/>
    </row>
  </sheetData>
  <mergeCells count="3">
    <mergeCell ref="A1:E1"/>
    <mergeCell ref="A3:E3"/>
    <mergeCell ref="A5:E5"/>
  </mergeCells>
  <phoneticPr fontId="0" type="noConversion"/>
  <pageMargins left="0.70866141732283472" right="0.70866141732283472" top="0.35433070866141736" bottom="0.35433070866141736" header="0.31496062992125984" footer="0.31496062992125984"/>
  <pageSetup paperSize="9" scale="80" orientation="landscape" r:id="rId1"/>
  <headerFooter>
    <oddFooter>&amp;C&amp;D&amp;T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5"/>
  <sheetViews>
    <sheetView topLeftCell="A7" workbookViewId="0">
      <selection activeCell="A12" sqref="A12:A19"/>
    </sheetView>
  </sheetViews>
  <sheetFormatPr defaultRowHeight="15"/>
  <cols>
    <col min="1" max="1" width="23.28515625" customWidth="1"/>
    <col min="2" max="2" width="57.85546875" customWidth="1"/>
    <col min="3" max="3" width="19" customWidth="1"/>
    <col min="4" max="4" width="15.7109375" customWidth="1"/>
    <col min="5" max="5" width="18.42578125" customWidth="1"/>
  </cols>
  <sheetData>
    <row r="1" spans="1:5" ht="23.25">
      <c r="A1" s="203" t="s">
        <v>290</v>
      </c>
      <c r="B1" s="204"/>
      <c r="C1" s="204"/>
      <c r="D1" s="204"/>
      <c r="E1" s="204"/>
    </row>
    <row r="2" spans="1:5">
      <c r="A2" s="38"/>
      <c r="B2" s="38"/>
      <c r="C2" s="38"/>
      <c r="D2" s="38"/>
      <c r="E2" s="38"/>
    </row>
    <row r="3" spans="1:5" ht="23.25">
      <c r="A3" s="203"/>
      <c r="B3" s="204"/>
      <c r="C3" s="204"/>
      <c r="D3" s="204"/>
      <c r="E3" s="204"/>
    </row>
    <row r="4" spans="1:5" ht="23.25">
      <c r="A4" s="39"/>
      <c r="B4" s="40"/>
      <c r="C4" s="40"/>
      <c r="D4" s="40"/>
      <c r="E4" s="40"/>
    </row>
    <row r="5" spans="1:5" ht="23.25">
      <c r="A5" s="203" t="s">
        <v>253</v>
      </c>
      <c r="B5" s="204"/>
      <c r="C5" s="204"/>
      <c r="D5" s="204"/>
      <c r="E5" s="204"/>
    </row>
    <row r="6" spans="1:5" ht="24" thickBot="1">
      <c r="A6" s="41"/>
      <c r="B6" s="42"/>
      <c r="C6" s="42"/>
      <c r="D6" s="42"/>
      <c r="E6" s="42"/>
    </row>
    <row r="7" spans="1:5" ht="26.25" thickBot="1">
      <c r="A7" s="6" t="s">
        <v>2</v>
      </c>
      <c r="B7" s="7" t="s">
        <v>3</v>
      </c>
      <c r="C7" s="43" t="s">
        <v>127</v>
      </c>
      <c r="D7" s="9" t="s">
        <v>128</v>
      </c>
      <c r="E7" s="10" t="s">
        <v>129</v>
      </c>
    </row>
    <row r="8" spans="1:5">
      <c r="A8" s="44" t="s">
        <v>67</v>
      </c>
      <c r="B8" s="45"/>
      <c r="C8" s="46"/>
      <c r="D8" s="47"/>
      <c r="E8" s="48"/>
    </row>
    <row r="9" spans="1:5">
      <c r="A9" s="44"/>
      <c r="B9" s="45"/>
      <c r="C9" s="46"/>
      <c r="D9" s="47"/>
      <c r="E9" s="48"/>
    </row>
    <row r="10" spans="1:5">
      <c r="A10" s="66"/>
      <c r="B10" s="54"/>
      <c r="C10" s="59"/>
      <c r="D10" s="67"/>
      <c r="E10" s="61"/>
    </row>
    <row r="11" spans="1:5">
      <c r="A11" s="66"/>
      <c r="B11" s="68"/>
      <c r="C11" s="59"/>
      <c r="D11" s="67"/>
      <c r="E11" s="61"/>
    </row>
    <row r="12" spans="1:5">
      <c r="A12" s="66" t="s">
        <v>294</v>
      </c>
      <c r="B12" s="54" t="s">
        <v>110</v>
      </c>
      <c r="C12" s="59">
        <v>20</v>
      </c>
      <c r="D12" s="67"/>
      <c r="E12" s="61"/>
    </row>
    <row r="13" spans="1:5">
      <c r="A13" s="66" t="s">
        <v>294</v>
      </c>
      <c r="B13" s="54" t="s">
        <v>143</v>
      </c>
      <c r="C13" s="59">
        <v>20</v>
      </c>
      <c r="D13" s="67"/>
      <c r="E13" s="61"/>
    </row>
    <row r="14" spans="1:5">
      <c r="A14" s="66" t="s">
        <v>294</v>
      </c>
      <c r="B14" s="54" t="s">
        <v>144</v>
      </c>
      <c r="C14" s="59">
        <v>20</v>
      </c>
      <c r="D14" s="67"/>
      <c r="E14" s="61"/>
    </row>
    <row r="15" spans="1:5">
      <c r="A15" s="66" t="s">
        <v>294</v>
      </c>
      <c r="B15" s="54" t="s">
        <v>145</v>
      </c>
      <c r="C15" s="59">
        <v>20</v>
      </c>
      <c r="D15" s="67"/>
      <c r="E15" s="61"/>
    </row>
    <row r="16" spans="1:5">
      <c r="A16" s="66" t="s">
        <v>294</v>
      </c>
      <c r="B16" s="54" t="s">
        <v>146</v>
      </c>
      <c r="C16" s="59">
        <v>19</v>
      </c>
      <c r="D16" s="67"/>
      <c r="E16" s="61"/>
    </row>
    <row r="17" spans="1:5">
      <c r="A17" s="66" t="s">
        <v>294</v>
      </c>
      <c r="B17" s="54" t="s">
        <v>84</v>
      </c>
      <c r="C17" s="59">
        <v>20</v>
      </c>
      <c r="D17" s="67"/>
      <c r="E17" s="61"/>
    </row>
    <row r="18" spans="1:5">
      <c r="A18" s="66" t="s">
        <v>294</v>
      </c>
      <c r="B18" s="54" t="s">
        <v>265</v>
      </c>
      <c r="C18" s="59">
        <v>20</v>
      </c>
      <c r="D18" s="67"/>
      <c r="E18" s="61"/>
    </row>
    <row r="19" spans="1:5">
      <c r="A19" s="66" t="s">
        <v>294</v>
      </c>
      <c r="B19" s="54" t="s">
        <v>147</v>
      </c>
      <c r="C19" s="59">
        <v>40</v>
      </c>
      <c r="D19" s="67"/>
      <c r="E19" s="61"/>
    </row>
    <row r="20" spans="1:5" ht="18" customHeight="1">
      <c r="A20" s="66" t="s">
        <v>294</v>
      </c>
      <c r="B20" s="54" t="s">
        <v>148</v>
      </c>
      <c r="C20" s="59">
        <v>20</v>
      </c>
      <c r="D20" s="60"/>
      <c r="E20" s="61"/>
    </row>
    <row r="21" spans="1:5" ht="18" customHeight="1">
      <c r="A21" s="66" t="s">
        <v>294</v>
      </c>
      <c r="B21" s="54" t="s">
        <v>242</v>
      </c>
      <c r="C21" s="59">
        <v>20</v>
      </c>
      <c r="D21" s="60"/>
      <c r="E21" s="61"/>
    </row>
    <row r="22" spans="1:5">
      <c r="A22" s="53"/>
      <c r="B22" s="54"/>
      <c r="C22" s="59"/>
      <c r="D22" s="60"/>
      <c r="E22" s="61"/>
    </row>
    <row r="25" spans="1:5" ht="15" customHeight="1">
      <c r="B25" s="52" t="s">
        <v>130</v>
      </c>
      <c r="C25" s="49" t="s">
        <v>131</v>
      </c>
      <c r="D25" s="49"/>
    </row>
  </sheetData>
  <mergeCells count="3">
    <mergeCell ref="A1:E1"/>
    <mergeCell ref="A3:E3"/>
    <mergeCell ref="A5:E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workbookViewId="0">
      <selection activeCell="A11" sqref="A11:A18"/>
    </sheetView>
  </sheetViews>
  <sheetFormatPr defaultRowHeight="15"/>
  <cols>
    <col min="1" max="1" width="23.28515625" customWidth="1"/>
    <col min="2" max="2" width="57.85546875" customWidth="1"/>
    <col min="3" max="3" width="19" customWidth="1"/>
    <col min="4" max="4" width="15.7109375" customWidth="1"/>
    <col min="5" max="5" width="18.42578125" customWidth="1"/>
  </cols>
  <sheetData>
    <row r="1" spans="1:5" ht="23.25">
      <c r="A1" s="203" t="s">
        <v>290</v>
      </c>
      <c r="B1" s="204"/>
      <c r="C1" s="204"/>
      <c r="D1" s="204"/>
      <c r="E1" s="204"/>
    </row>
    <row r="2" spans="1:5">
      <c r="A2" s="38"/>
      <c r="B2" s="38"/>
      <c r="C2" s="38"/>
      <c r="D2" s="38"/>
      <c r="E2" s="38"/>
    </row>
    <row r="3" spans="1:5" ht="23.25">
      <c r="A3" s="203"/>
      <c r="B3" s="204"/>
      <c r="C3" s="204"/>
      <c r="D3" s="204"/>
      <c r="E3" s="204"/>
    </row>
    <row r="4" spans="1:5" ht="23.25">
      <c r="A4" s="39"/>
      <c r="B4" s="40"/>
      <c r="C4" s="40"/>
      <c r="D4" s="40"/>
      <c r="E4" s="40"/>
    </row>
    <row r="5" spans="1:5" ht="23.25">
      <c r="A5" s="203" t="s">
        <v>253</v>
      </c>
      <c r="B5" s="204"/>
      <c r="C5" s="204"/>
      <c r="D5" s="204"/>
      <c r="E5" s="204"/>
    </row>
    <row r="6" spans="1:5" ht="24" thickBot="1">
      <c r="A6" s="41"/>
      <c r="B6" s="42"/>
      <c r="C6" s="42"/>
      <c r="D6" s="42"/>
      <c r="E6" s="42"/>
    </row>
    <row r="7" spans="1:5" ht="26.25" thickBot="1">
      <c r="A7" s="6" t="s">
        <v>2</v>
      </c>
      <c r="B7" s="7" t="s">
        <v>3</v>
      </c>
      <c r="C7" s="43" t="s">
        <v>127</v>
      </c>
      <c r="D7" s="9" t="s">
        <v>128</v>
      </c>
      <c r="E7" s="10" t="s">
        <v>129</v>
      </c>
    </row>
    <row r="8" spans="1:5">
      <c r="A8" s="44"/>
      <c r="B8" s="45"/>
      <c r="C8" s="46"/>
      <c r="D8" s="47"/>
      <c r="E8" s="48"/>
    </row>
    <row r="9" spans="1:5">
      <c r="A9" s="44" t="s">
        <v>67</v>
      </c>
      <c r="B9" s="45"/>
      <c r="C9" s="46"/>
      <c r="D9" s="47"/>
      <c r="E9" s="48"/>
    </row>
    <row r="10" spans="1:5">
      <c r="A10" s="69"/>
      <c r="B10" s="56"/>
      <c r="C10" s="57"/>
      <c r="D10" s="47"/>
      <c r="E10" s="48"/>
    </row>
    <row r="11" spans="1:5" s="70" customFormat="1" ht="14.25">
      <c r="A11" s="66" t="s">
        <v>294</v>
      </c>
      <c r="B11" s="56" t="s">
        <v>88</v>
      </c>
      <c r="C11" s="59"/>
      <c r="D11" s="67"/>
      <c r="E11" s="61"/>
    </row>
    <row r="12" spans="1:5" s="70" customFormat="1" ht="14.25">
      <c r="A12" s="66" t="s">
        <v>294</v>
      </c>
      <c r="B12" s="56" t="s">
        <v>268</v>
      </c>
      <c r="C12" s="59"/>
      <c r="D12" s="67"/>
      <c r="E12" s="61"/>
    </row>
    <row r="13" spans="1:5" s="70" customFormat="1" ht="14.25">
      <c r="A13" s="66" t="s">
        <v>294</v>
      </c>
      <c r="B13" s="56" t="s">
        <v>269</v>
      </c>
      <c r="C13" s="59"/>
      <c r="D13" s="67"/>
      <c r="E13" s="61"/>
    </row>
    <row r="14" spans="1:5" s="70" customFormat="1" ht="14.25">
      <c r="A14" s="66" t="s">
        <v>294</v>
      </c>
      <c r="B14" s="56" t="s">
        <v>269</v>
      </c>
      <c r="C14" s="59"/>
      <c r="D14" s="67"/>
      <c r="E14" s="61"/>
    </row>
    <row r="15" spans="1:5" s="70" customFormat="1" ht="14.25">
      <c r="A15" s="66" t="s">
        <v>294</v>
      </c>
      <c r="B15" s="56" t="s">
        <v>94</v>
      </c>
      <c r="C15" s="59"/>
      <c r="D15" s="67"/>
      <c r="E15" s="61"/>
    </row>
    <row r="16" spans="1:5" s="70" customFormat="1" ht="14.25">
      <c r="A16" s="66" t="s">
        <v>294</v>
      </c>
      <c r="B16" s="56" t="s">
        <v>270</v>
      </c>
      <c r="C16" s="59"/>
      <c r="D16" s="67"/>
      <c r="E16" s="61"/>
    </row>
    <row r="17" spans="1:5" s="70" customFormat="1" ht="14.25">
      <c r="A17" s="66" t="s">
        <v>294</v>
      </c>
      <c r="B17" s="56" t="s">
        <v>271</v>
      </c>
      <c r="C17" s="59"/>
      <c r="D17" s="67"/>
      <c r="E17" s="61"/>
    </row>
    <row r="18" spans="1:5" s="70" customFormat="1" ht="14.25">
      <c r="A18" s="66" t="s">
        <v>294</v>
      </c>
      <c r="B18" s="56" t="s">
        <v>272</v>
      </c>
      <c r="C18" s="59"/>
      <c r="D18" s="67"/>
      <c r="E18" s="61"/>
    </row>
    <row r="19" spans="1:5" s="70" customFormat="1" ht="14.25">
      <c r="A19" s="66"/>
      <c r="B19" s="54"/>
      <c r="C19" s="59"/>
      <c r="D19" s="67"/>
      <c r="E19" s="61"/>
    </row>
    <row r="20" spans="1:5" s="70" customFormat="1" ht="14.25">
      <c r="A20" s="66"/>
      <c r="B20" s="54"/>
      <c r="C20" s="59"/>
      <c r="D20" s="67"/>
      <c r="E20" s="61"/>
    </row>
    <row r="21" spans="1:5">
      <c r="A21" s="53"/>
      <c r="B21" s="54"/>
      <c r="C21" s="59"/>
      <c r="D21" s="60"/>
      <c r="E21" s="61"/>
    </row>
    <row r="24" spans="1:5" ht="15" customHeight="1">
      <c r="B24" s="52" t="s">
        <v>130</v>
      </c>
      <c r="C24" s="49" t="s">
        <v>131</v>
      </c>
      <c r="D24" s="49"/>
    </row>
  </sheetData>
  <mergeCells count="3">
    <mergeCell ref="A1:E1"/>
    <mergeCell ref="A3:E3"/>
    <mergeCell ref="A5:E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9"/>
  <sheetViews>
    <sheetView workbookViewId="0">
      <selection activeCell="A9" sqref="A9:A16"/>
    </sheetView>
  </sheetViews>
  <sheetFormatPr defaultRowHeight="15"/>
  <cols>
    <col min="1" max="1" width="23.28515625" customWidth="1"/>
    <col min="2" max="2" width="57.85546875" customWidth="1"/>
    <col min="3" max="3" width="19" customWidth="1"/>
    <col min="4" max="4" width="15.7109375" customWidth="1"/>
    <col min="5" max="5" width="18.42578125" customWidth="1"/>
  </cols>
  <sheetData>
    <row r="1" spans="1:5" ht="23.25">
      <c r="A1" s="203" t="s">
        <v>290</v>
      </c>
      <c r="B1" s="204"/>
      <c r="C1" s="204"/>
      <c r="D1" s="204"/>
      <c r="E1" s="204"/>
    </row>
    <row r="2" spans="1:5">
      <c r="A2" s="38"/>
      <c r="B2" s="38"/>
      <c r="C2" s="38"/>
      <c r="D2" s="38"/>
      <c r="E2" s="38"/>
    </row>
    <row r="3" spans="1:5" ht="23.25">
      <c r="A3" s="203"/>
      <c r="B3" s="204"/>
      <c r="C3" s="204"/>
      <c r="D3" s="204"/>
      <c r="E3" s="204"/>
    </row>
    <row r="4" spans="1:5" ht="23.25">
      <c r="A4" s="39"/>
      <c r="B4" s="40"/>
      <c r="C4" s="40"/>
      <c r="D4" s="40"/>
      <c r="E4" s="40"/>
    </row>
    <row r="5" spans="1:5" ht="23.25">
      <c r="A5" s="203" t="s">
        <v>255</v>
      </c>
      <c r="B5" s="204"/>
      <c r="C5" s="204"/>
      <c r="D5" s="204"/>
      <c r="E5" s="204"/>
    </row>
    <row r="6" spans="1:5" ht="24" thickBot="1">
      <c r="A6" s="41"/>
      <c r="B6" s="42"/>
      <c r="C6" s="42"/>
      <c r="D6" s="42"/>
      <c r="E6" s="42"/>
    </row>
    <row r="7" spans="1:5" ht="26.25" thickBot="1">
      <c r="A7" s="6" t="s">
        <v>2</v>
      </c>
      <c r="B7" s="7" t="s">
        <v>3</v>
      </c>
      <c r="C7" s="43" t="s">
        <v>127</v>
      </c>
      <c r="D7" s="9" t="s">
        <v>128</v>
      </c>
      <c r="E7" s="10" t="s">
        <v>129</v>
      </c>
    </row>
    <row r="8" spans="1:5">
      <c r="A8" s="44"/>
      <c r="B8" s="45"/>
      <c r="C8" s="46"/>
      <c r="D8" s="47"/>
      <c r="E8" s="48"/>
    </row>
    <row r="9" spans="1:5">
      <c r="A9" s="66" t="s">
        <v>294</v>
      </c>
      <c r="B9" s="16" t="s">
        <v>18</v>
      </c>
      <c r="C9" s="74"/>
      <c r="D9" s="47"/>
      <c r="E9" s="48"/>
    </row>
    <row r="10" spans="1:5">
      <c r="A10" s="66" t="s">
        <v>294</v>
      </c>
      <c r="B10" s="16" t="s">
        <v>19</v>
      </c>
      <c r="C10" s="74"/>
      <c r="D10" s="47"/>
      <c r="E10" s="48"/>
    </row>
    <row r="11" spans="1:5">
      <c r="A11" s="66" t="s">
        <v>294</v>
      </c>
      <c r="B11" s="16" t="s">
        <v>20</v>
      </c>
      <c r="C11" s="74"/>
      <c r="D11" s="47"/>
      <c r="E11" s="48"/>
    </row>
    <row r="12" spans="1:5">
      <c r="A12" s="66" t="s">
        <v>294</v>
      </c>
      <c r="B12" s="16" t="s">
        <v>21</v>
      </c>
      <c r="C12" s="74"/>
      <c r="D12" s="47"/>
      <c r="E12" s="48"/>
    </row>
    <row r="13" spans="1:5">
      <c r="A13" s="66" t="s">
        <v>294</v>
      </c>
      <c r="B13" s="16" t="s">
        <v>22</v>
      </c>
      <c r="C13" s="74"/>
      <c r="D13" s="47"/>
      <c r="E13" s="48"/>
    </row>
    <row r="14" spans="1:5">
      <c r="A14" s="66" t="s">
        <v>294</v>
      </c>
      <c r="B14" s="16" t="s">
        <v>23</v>
      </c>
      <c r="C14" s="74"/>
      <c r="D14" s="47"/>
      <c r="E14" s="48"/>
    </row>
    <row r="15" spans="1:5">
      <c r="A15" s="66" t="s">
        <v>294</v>
      </c>
      <c r="B15" s="45"/>
      <c r="C15" s="46"/>
      <c r="D15" s="47"/>
      <c r="E15" s="48"/>
    </row>
    <row r="16" spans="1:5">
      <c r="A16" s="66" t="s">
        <v>294</v>
      </c>
      <c r="B16" s="54"/>
      <c r="C16" s="59"/>
      <c r="D16" s="60"/>
      <c r="E16" s="61"/>
    </row>
    <row r="19" spans="2:4" ht="15" customHeight="1">
      <c r="B19" s="52" t="s">
        <v>130</v>
      </c>
      <c r="C19" s="49" t="s">
        <v>131</v>
      </c>
      <c r="D19" s="49"/>
    </row>
  </sheetData>
  <mergeCells count="3">
    <mergeCell ref="A1:E1"/>
    <mergeCell ref="A3:E3"/>
    <mergeCell ref="A5:E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C12" sqref="C12"/>
    </sheetView>
  </sheetViews>
  <sheetFormatPr defaultRowHeight="15"/>
  <cols>
    <col min="2" max="2" width="32.28515625" customWidth="1"/>
    <col min="3" max="3" width="23.140625" customWidth="1"/>
    <col min="4" max="5" width="18.85546875" customWidth="1"/>
    <col min="6" max="6" width="11" customWidth="1"/>
  </cols>
  <sheetData>
    <row r="1" spans="1:12" ht="15.75" thickBot="1">
      <c r="B1" s="85" t="s">
        <v>0</v>
      </c>
    </row>
    <row r="2" spans="1:12">
      <c r="G2" s="205" t="s">
        <v>167</v>
      </c>
      <c r="H2" s="206"/>
      <c r="I2" s="205" t="s">
        <v>168</v>
      </c>
      <c r="J2" s="206"/>
      <c r="K2" s="205" t="s">
        <v>169</v>
      </c>
      <c r="L2" s="206"/>
    </row>
    <row r="3" spans="1:12" ht="15.75" thickBot="1">
      <c r="G3" s="82" t="s">
        <v>5</v>
      </c>
      <c r="H3" s="83" t="s">
        <v>131</v>
      </c>
      <c r="I3" s="82" t="s">
        <v>5</v>
      </c>
      <c r="J3" s="83" t="s">
        <v>131</v>
      </c>
      <c r="K3" s="82" t="s">
        <v>5</v>
      </c>
      <c r="L3" s="83" t="s">
        <v>131</v>
      </c>
    </row>
    <row r="4" spans="1:12" ht="25.5">
      <c r="A4" s="66" t="s">
        <v>294</v>
      </c>
      <c r="B4" s="16" t="s">
        <v>150</v>
      </c>
      <c r="C4" s="17"/>
      <c r="D4" s="32">
        <v>11</v>
      </c>
      <c r="E4" s="18" t="s">
        <v>166</v>
      </c>
      <c r="F4" s="75" t="s">
        <v>123</v>
      </c>
      <c r="G4" s="80">
        <v>2</v>
      </c>
      <c r="H4" s="84">
        <v>40945</v>
      </c>
      <c r="I4" s="80">
        <v>2</v>
      </c>
      <c r="J4" s="81"/>
      <c r="K4" s="80">
        <v>2</v>
      </c>
      <c r="L4" s="81"/>
    </row>
    <row r="5" spans="1:12" ht="25.5">
      <c r="A5" s="66" t="s">
        <v>294</v>
      </c>
      <c r="B5" s="16" t="s">
        <v>152</v>
      </c>
      <c r="C5" s="17"/>
      <c r="D5" s="32">
        <v>11</v>
      </c>
      <c r="E5" s="18" t="s">
        <v>166</v>
      </c>
      <c r="F5" s="75" t="s">
        <v>123</v>
      </c>
      <c r="G5" s="76">
        <v>2</v>
      </c>
      <c r="H5" s="84">
        <v>40945</v>
      </c>
      <c r="I5" s="76">
        <v>2</v>
      </c>
      <c r="J5" s="77"/>
      <c r="K5" s="76">
        <v>2</v>
      </c>
      <c r="L5" s="77"/>
    </row>
    <row r="6" spans="1:12" ht="25.5">
      <c r="A6" s="66" t="s">
        <v>294</v>
      </c>
      <c r="B6" s="16" t="s">
        <v>153</v>
      </c>
      <c r="C6" s="17"/>
      <c r="D6" s="32">
        <v>11</v>
      </c>
      <c r="E6" s="18" t="s">
        <v>166</v>
      </c>
      <c r="F6" s="75" t="s">
        <v>123</v>
      </c>
      <c r="G6" s="76">
        <v>2</v>
      </c>
      <c r="H6" s="84">
        <v>40945</v>
      </c>
      <c r="I6" s="76">
        <v>2</v>
      </c>
      <c r="J6" s="77"/>
      <c r="K6" s="76">
        <v>2</v>
      </c>
      <c r="L6" s="77"/>
    </row>
    <row r="7" spans="1:12" ht="25.5">
      <c r="A7" s="66" t="s">
        <v>294</v>
      </c>
      <c r="B7" s="16" t="s">
        <v>165</v>
      </c>
      <c r="C7" s="17"/>
      <c r="D7" s="32">
        <v>11</v>
      </c>
      <c r="E7" s="18" t="s">
        <v>166</v>
      </c>
      <c r="F7" s="75" t="s">
        <v>123</v>
      </c>
      <c r="G7" s="76">
        <v>2</v>
      </c>
      <c r="H7" s="84">
        <v>40945</v>
      </c>
      <c r="I7" s="76">
        <v>2</v>
      </c>
      <c r="J7" s="77"/>
      <c r="K7" s="76">
        <v>2</v>
      </c>
      <c r="L7" s="77"/>
    </row>
    <row r="8" spans="1:12" ht="25.5">
      <c r="A8" s="66" t="s">
        <v>294</v>
      </c>
      <c r="B8" s="16" t="s">
        <v>154</v>
      </c>
      <c r="C8" s="17"/>
      <c r="D8" s="32">
        <v>11</v>
      </c>
      <c r="E8" s="18" t="s">
        <v>166</v>
      </c>
      <c r="F8" s="75" t="s">
        <v>123</v>
      </c>
      <c r="G8" s="76">
        <v>2</v>
      </c>
      <c r="H8" s="84">
        <v>40945</v>
      </c>
      <c r="I8" s="76">
        <v>2</v>
      </c>
      <c r="J8" s="77"/>
      <c r="K8" s="76">
        <v>2</v>
      </c>
      <c r="L8" s="77"/>
    </row>
    <row r="9" spans="1:12" ht="25.5">
      <c r="A9" s="66" t="s">
        <v>294</v>
      </c>
      <c r="B9" s="16" t="s">
        <v>155</v>
      </c>
      <c r="C9" s="17"/>
      <c r="D9" s="32">
        <v>11</v>
      </c>
      <c r="E9" s="18" t="s">
        <v>166</v>
      </c>
      <c r="F9" s="75" t="s">
        <v>123</v>
      </c>
      <c r="G9" s="76">
        <v>2</v>
      </c>
      <c r="H9" s="84">
        <v>40945</v>
      </c>
      <c r="I9" s="76">
        <v>2</v>
      </c>
      <c r="J9" s="77"/>
      <c r="K9" s="76">
        <v>2</v>
      </c>
      <c r="L9" s="77"/>
    </row>
    <row r="10" spans="1:12" ht="25.5">
      <c r="A10" s="66" t="s">
        <v>294</v>
      </c>
      <c r="B10" s="16" t="s">
        <v>158</v>
      </c>
      <c r="C10" s="17"/>
      <c r="D10" s="32">
        <v>11</v>
      </c>
      <c r="E10" s="18" t="s">
        <v>166</v>
      </c>
      <c r="F10" s="75" t="s">
        <v>123</v>
      </c>
      <c r="G10" s="76">
        <v>2</v>
      </c>
      <c r="H10" s="84">
        <v>40945</v>
      </c>
      <c r="I10" s="76">
        <v>2</v>
      </c>
      <c r="J10" s="77"/>
      <c r="K10" s="76">
        <v>2</v>
      </c>
      <c r="L10" s="77"/>
    </row>
    <row r="11" spans="1:12" ht="25.5">
      <c r="A11" s="66" t="s">
        <v>294</v>
      </c>
      <c r="B11" s="16" t="s">
        <v>159</v>
      </c>
      <c r="C11" s="17"/>
      <c r="D11" s="32">
        <v>11</v>
      </c>
      <c r="E11" s="18" t="s">
        <v>166</v>
      </c>
      <c r="F11" s="75" t="s">
        <v>123</v>
      </c>
      <c r="G11" s="76">
        <v>2</v>
      </c>
      <c r="H11" s="84">
        <v>40945</v>
      </c>
      <c r="I11" s="76">
        <v>2</v>
      </c>
      <c r="J11" s="77"/>
      <c r="K11" s="76">
        <v>2</v>
      </c>
      <c r="L11" s="77"/>
    </row>
    <row r="12" spans="1:12" ht="25.5">
      <c r="A12" s="30" t="s">
        <v>77</v>
      </c>
      <c r="B12" s="16" t="s">
        <v>157</v>
      </c>
      <c r="C12" s="17"/>
      <c r="D12" s="32">
        <v>55</v>
      </c>
      <c r="E12" s="18" t="s">
        <v>166</v>
      </c>
      <c r="F12" s="75" t="s">
        <v>123</v>
      </c>
      <c r="G12" s="76">
        <v>10</v>
      </c>
      <c r="H12" s="84">
        <v>40945</v>
      </c>
      <c r="I12" s="76">
        <v>10</v>
      </c>
      <c r="J12" s="77"/>
      <c r="K12" s="76">
        <v>10</v>
      </c>
      <c r="L12" s="77"/>
    </row>
    <row r="13" spans="1:12" ht="25.5">
      <c r="A13" s="30" t="s">
        <v>77</v>
      </c>
      <c r="B13" s="16" t="s">
        <v>156</v>
      </c>
      <c r="C13" s="17"/>
      <c r="D13" s="32">
        <v>11</v>
      </c>
      <c r="E13" s="18" t="s">
        <v>166</v>
      </c>
      <c r="F13" s="75" t="s">
        <v>123</v>
      </c>
      <c r="G13" s="76">
        <v>2</v>
      </c>
      <c r="H13" s="84">
        <v>40945</v>
      </c>
      <c r="I13" s="76">
        <v>2</v>
      </c>
      <c r="J13" s="77"/>
      <c r="K13" s="76">
        <v>2</v>
      </c>
      <c r="L13" s="77"/>
    </row>
    <row r="14" spans="1:12" ht="25.5">
      <c r="A14" s="30" t="s">
        <v>77</v>
      </c>
      <c r="B14" s="16" t="s">
        <v>160</v>
      </c>
      <c r="C14" s="17"/>
      <c r="D14" s="32">
        <v>22</v>
      </c>
      <c r="E14" s="18" t="s">
        <v>166</v>
      </c>
      <c r="F14" s="75" t="s">
        <v>123</v>
      </c>
      <c r="G14" s="76">
        <v>4</v>
      </c>
      <c r="H14" s="84">
        <v>40966</v>
      </c>
      <c r="I14" s="76">
        <v>4</v>
      </c>
      <c r="J14" s="77"/>
      <c r="K14" s="76">
        <v>4</v>
      </c>
      <c r="L14" s="77"/>
    </row>
    <row r="15" spans="1:12" ht="25.5">
      <c r="A15" s="30" t="s">
        <v>77</v>
      </c>
      <c r="B15" s="16" t="s">
        <v>161</v>
      </c>
      <c r="C15" s="17"/>
      <c r="D15" s="32">
        <v>22</v>
      </c>
      <c r="E15" s="18" t="s">
        <v>166</v>
      </c>
      <c r="F15" s="75" t="s">
        <v>123</v>
      </c>
      <c r="G15" s="76">
        <v>4</v>
      </c>
      <c r="H15" s="84">
        <v>40945</v>
      </c>
      <c r="I15" s="76">
        <v>4</v>
      </c>
      <c r="J15" s="77"/>
      <c r="K15" s="76">
        <v>4</v>
      </c>
      <c r="L15" s="77"/>
    </row>
    <row r="16" spans="1:12" ht="25.5">
      <c r="A16" s="30" t="s">
        <v>77</v>
      </c>
      <c r="B16" s="16" t="s">
        <v>162</v>
      </c>
      <c r="C16" s="17"/>
      <c r="D16" s="32">
        <v>11</v>
      </c>
      <c r="E16" s="18" t="s">
        <v>166</v>
      </c>
      <c r="F16" s="75" t="s">
        <v>123</v>
      </c>
      <c r="G16" s="76">
        <v>2</v>
      </c>
      <c r="H16" s="84">
        <v>40945</v>
      </c>
      <c r="I16" s="76">
        <v>2</v>
      </c>
      <c r="J16" s="77"/>
      <c r="K16" s="76">
        <v>2</v>
      </c>
      <c r="L16" s="77"/>
    </row>
    <row r="17" spans="1:12" ht="25.5">
      <c r="A17" s="30" t="s">
        <v>77</v>
      </c>
      <c r="B17" s="16" t="s">
        <v>163</v>
      </c>
      <c r="C17" s="17"/>
      <c r="D17" s="32">
        <v>11</v>
      </c>
      <c r="E17" s="18" t="s">
        <v>166</v>
      </c>
      <c r="F17" s="75" t="s">
        <v>123</v>
      </c>
      <c r="G17" s="76">
        <v>2</v>
      </c>
      <c r="H17" s="84">
        <v>40966</v>
      </c>
      <c r="I17" s="76">
        <v>2</v>
      </c>
      <c r="J17" s="77"/>
      <c r="K17" s="76">
        <v>2</v>
      </c>
      <c r="L17" s="77"/>
    </row>
    <row r="18" spans="1:12" ht="26.25" thickBot="1">
      <c r="A18" s="30" t="s">
        <v>77</v>
      </c>
      <c r="B18" s="16" t="s">
        <v>164</v>
      </c>
      <c r="C18" s="17"/>
      <c r="D18" s="32">
        <v>11</v>
      </c>
      <c r="E18" s="18" t="s">
        <v>166</v>
      </c>
      <c r="F18" s="75" t="s">
        <v>123</v>
      </c>
      <c r="G18" s="78">
        <v>2</v>
      </c>
      <c r="H18" s="84">
        <v>40945</v>
      </c>
      <c r="I18" s="78">
        <v>2</v>
      </c>
      <c r="J18" s="79"/>
      <c r="K18" s="78">
        <v>2</v>
      </c>
      <c r="L18" s="79"/>
    </row>
  </sheetData>
  <mergeCells count="3">
    <mergeCell ref="G2:H2"/>
    <mergeCell ref="I2:J2"/>
    <mergeCell ref="K2:L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1"/>
  <sheetViews>
    <sheetView workbookViewId="0">
      <selection activeCell="B19" sqref="B19"/>
    </sheetView>
  </sheetViews>
  <sheetFormatPr defaultRowHeight="15"/>
  <cols>
    <col min="1" max="1" width="23.28515625" customWidth="1"/>
    <col min="2" max="2" width="57.85546875" customWidth="1"/>
    <col min="3" max="3" width="19" customWidth="1"/>
    <col min="4" max="4" width="15.7109375" customWidth="1"/>
    <col min="5" max="5" width="18.42578125" customWidth="1"/>
  </cols>
  <sheetData>
    <row r="1" spans="1:5" ht="23.25">
      <c r="A1" s="203" t="s">
        <v>290</v>
      </c>
      <c r="B1" s="204"/>
      <c r="C1" s="204"/>
      <c r="D1" s="204"/>
      <c r="E1" s="204"/>
    </row>
    <row r="2" spans="1:5">
      <c r="A2" s="38"/>
      <c r="B2" s="38"/>
      <c r="C2" s="38"/>
      <c r="D2" s="38"/>
      <c r="E2" s="38"/>
    </row>
    <row r="3" spans="1:5" ht="23.25">
      <c r="A3" s="203"/>
      <c r="B3" s="204"/>
      <c r="C3" s="204"/>
      <c r="D3" s="204"/>
      <c r="E3" s="204"/>
    </row>
    <row r="4" spans="1:5" ht="23.25">
      <c r="A4" s="39"/>
      <c r="B4" s="40"/>
      <c r="C4" s="40"/>
      <c r="D4" s="40"/>
      <c r="E4" s="40"/>
    </row>
    <row r="5" spans="1:5" ht="23.25">
      <c r="A5" s="203" t="s">
        <v>171</v>
      </c>
      <c r="B5" s="204"/>
      <c r="C5" s="204"/>
      <c r="D5" s="204"/>
      <c r="E5" s="204"/>
    </row>
    <row r="6" spans="1:5" ht="24" thickBot="1">
      <c r="A6" s="41"/>
      <c r="B6" s="42"/>
      <c r="C6" s="42"/>
      <c r="D6" s="42"/>
      <c r="E6" s="42"/>
    </row>
    <row r="7" spans="1:5" ht="26.25" thickBot="1">
      <c r="A7" s="6" t="s">
        <v>2</v>
      </c>
      <c r="B7" s="7" t="s">
        <v>3</v>
      </c>
      <c r="C7" s="43" t="s">
        <v>127</v>
      </c>
      <c r="D7" s="9" t="s">
        <v>128</v>
      </c>
      <c r="E7" s="10" t="s">
        <v>129</v>
      </c>
    </row>
    <row r="8" spans="1:5">
      <c r="A8" s="30" t="s">
        <v>295</v>
      </c>
      <c r="B8" s="16" t="s">
        <v>104</v>
      </c>
      <c r="C8" s="32"/>
      <c r="D8" s="47"/>
      <c r="E8" s="48"/>
    </row>
    <row r="9" spans="1:5">
      <c r="A9" s="30" t="s">
        <v>295</v>
      </c>
      <c r="B9" s="16" t="s">
        <v>105</v>
      </c>
      <c r="C9" s="32"/>
      <c r="D9" s="47"/>
      <c r="E9" s="48"/>
    </row>
    <row r="10" spans="1:5">
      <c r="A10" s="30" t="s">
        <v>295</v>
      </c>
      <c r="B10" s="16" t="s">
        <v>106</v>
      </c>
      <c r="C10" s="32"/>
      <c r="D10" s="47"/>
      <c r="E10" s="48"/>
    </row>
    <row r="11" spans="1:5">
      <c r="A11" s="30" t="s">
        <v>295</v>
      </c>
      <c r="B11" s="16" t="s">
        <v>102</v>
      </c>
      <c r="C11" s="32"/>
      <c r="D11" s="47"/>
      <c r="E11" s="48"/>
    </row>
    <row r="12" spans="1:5">
      <c r="A12" s="30" t="s">
        <v>295</v>
      </c>
      <c r="B12" s="16" t="s">
        <v>107</v>
      </c>
      <c r="C12" s="32"/>
      <c r="D12" s="47"/>
      <c r="E12" s="48"/>
    </row>
    <row r="13" spans="1:5">
      <c r="A13" s="30" t="s">
        <v>295</v>
      </c>
      <c r="B13" s="16" t="s">
        <v>103</v>
      </c>
      <c r="C13" s="32"/>
      <c r="D13" s="47"/>
      <c r="E13" s="48"/>
    </row>
    <row r="14" spans="1:5">
      <c r="A14" s="30" t="s">
        <v>295</v>
      </c>
      <c r="B14" s="86" t="s">
        <v>108</v>
      </c>
      <c r="C14" s="88"/>
      <c r="D14" s="47"/>
      <c r="E14" s="48"/>
    </row>
    <row r="15" spans="1:5">
      <c r="A15" s="30" t="s">
        <v>295</v>
      </c>
      <c r="B15" s="86" t="s">
        <v>149</v>
      </c>
      <c r="C15" s="88"/>
      <c r="D15" s="60"/>
      <c r="E15" s="61"/>
    </row>
    <row r="16" spans="1:5">
      <c r="A16" s="30" t="s">
        <v>295</v>
      </c>
      <c r="B16" s="86" t="s">
        <v>172</v>
      </c>
      <c r="C16" s="88"/>
      <c r="D16" s="60"/>
      <c r="E16" s="61"/>
    </row>
    <row r="17" spans="1:5">
      <c r="A17" s="30" t="s">
        <v>295</v>
      </c>
      <c r="B17" s="86" t="s">
        <v>170</v>
      </c>
      <c r="C17" s="88"/>
      <c r="D17" s="60"/>
      <c r="E17" s="61"/>
    </row>
    <row r="18" spans="1:5">
      <c r="A18" s="30"/>
      <c r="B18" s="16"/>
      <c r="C18" s="88"/>
      <c r="D18" s="60"/>
      <c r="E18" s="61"/>
    </row>
    <row r="21" spans="1:5" ht="15" customHeight="1">
      <c r="B21" s="52" t="s">
        <v>130</v>
      </c>
      <c r="C21" s="49" t="s">
        <v>131</v>
      </c>
      <c r="D21" s="49"/>
    </row>
  </sheetData>
  <mergeCells count="3">
    <mergeCell ref="A1:E1"/>
    <mergeCell ref="A3:E3"/>
    <mergeCell ref="A5:E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"/>
  <sheetViews>
    <sheetView workbookViewId="0">
      <selection activeCell="B15" sqref="B15"/>
    </sheetView>
  </sheetViews>
  <sheetFormatPr defaultRowHeight="15"/>
  <cols>
    <col min="1" max="1" width="23.28515625" customWidth="1"/>
    <col min="2" max="2" width="57.85546875" customWidth="1"/>
    <col min="3" max="3" width="19" customWidth="1"/>
    <col min="4" max="4" width="15.7109375" customWidth="1"/>
    <col min="5" max="5" width="18.42578125" customWidth="1"/>
    <col min="6" max="6" width="26.5703125" customWidth="1"/>
  </cols>
  <sheetData>
    <row r="1" spans="1:6" ht="23.25">
      <c r="A1" s="203" t="s">
        <v>290</v>
      </c>
      <c r="B1" s="204"/>
      <c r="C1" s="204"/>
      <c r="D1" s="204"/>
      <c r="E1" s="204"/>
    </row>
    <row r="2" spans="1:6">
      <c r="A2" s="38"/>
      <c r="B2" s="38"/>
      <c r="C2" s="38"/>
      <c r="D2" s="38"/>
      <c r="E2" s="38"/>
    </row>
    <row r="3" spans="1:6" ht="23.25">
      <c r="A3" s="203"/>
      <c r="B3" s="204"/>
      <c r="C3" s="204"/>
      <c r="D3" s="204"/>
      <c r="E3" s="204"/>
    </row>
    <row r="4" spans="1:6" ht="23.25">
      <c r="A4" s="39"/>
      <c r="B4" s="40"/>
      <c r="C4" s="40"/>
      <c r="D4" s="40"/>
      <c r="E4" s="40"/>
    </row>
    <row r="5" spans="1:6" ht="23.25">
      <c r="A5" s="203" t="s">
        <v>253</v>
      </c>
      <c r="B5" s="204"/>
      <c r="C5" s="204"/>
      <c r="D5" s="204"/>
      <c r="E5" s="204"/>
    </row>
    <row r="6" spans="1:6" ht="24" thickBot="1">
      <c r="A6" s="41"/>
      <c r="B6" s="42"/>
      <c r="C6" s="42"/>
      <c r="D6" s="42"/>
      <c r="E6" s="42"/>
    </row>
    <row r="7" spans="1:6" ht="26.25" thickBot="1">
      <c r="A7" s="6" t="s">
        <v>2</v>
      </c>
      <c r="B7" s="7" t="s">
        <v>3</v>
      </c>
      <c r="C7" s="43" t="s">
        <v>127</v>
      </c>
      <c r="D7" s="9" t="s">
        <v>128</v>
      </c>
      <c r="E7" s="93" t="s">
        <v>129</v>
      </c>
      <c r="F7" s="99" t="s">
        <v>6</v>
      </c>
    </row>
    <row r="8" spans="1:6">
      <c r="A8" s="44"/>
      <c r="B8" s="45"/>
      <c r="C8" s="46"/>
      <c r="D8" s="47"/>
      <c r="E8" s="94"/>
      <c r="F8" s="98"/>
    </row>
    <row r="9" spans="1:6">
      <c r="A9" s="30" t="s">
        <v>296</v>
      </c>
      <c r="B9" s="16" t="s">
        <v>177</v>
      </c>
      <c r="C9" s="74"/>
      <c r="D9" s="47"/>
      <c r="E9" s="94"/>
      <c r="F9" s="96"/>
    </row>
    <row r="10" spans="1:6">
      <c r="A10" s="30" t="s">
        <v>296</v>
      </c>
      <c r="B10" s="16" t="s">
        <v>178</v>
      </c>
      <c r="C10" s="74"/>
      <c r="D10" s="47"/>
      <c r="E10" s="94"/>
      <c r="F10" s="96"/>
    </row>
    <row r="11" spans="1:6">
      <c r="A11" s="30" t="s">
        <v>296</v>
      </c>
      <c r="B11" s="16" t="s">
        <v>266</v>
      </c>
      <c r="C11" s="74"/>
      <c r="D11" s="47"/>
      <c r="E11" s="94"/>
      <c r="F11" s="96"/>
    </row>
    <row r="12" spans="1:6">
      <c r="A12" s="30" t="s">
        <v>296</v>
      </c>
      <c r="B12" s="16" t="s">
        <v>267</v>
      </c>
      <c r="C12" s="74"/>
      <c r="D12" s="47"/>
      <c r="E12" s="94"/>
      <c r="F12" s="96"/>
    </row>
    <row r="13" spans="1:6">
      <c r="A13" s="30"/>
      <c r="B13" s="16"/>
      <c r="C13" s="74"/>
      <c r="D13" s="47"/>
      <c r="E13" s="94"/>
      <c r="F13" s="96"/>
    </row>
    <row r="14" spans="1:6">
      <c r="A14" s="30"/>
      <c r="B14" s="16"/>
      <c r="C14" s="74"/>
      <c r="D14" s="47"/>
      <c r="E14" s="94"/>
      <c r="F14" s="96"/>
    </row>
    <row r="15" spans="1:6">
      <c r="A15" s="30"/>
      <c r="B15" s="16"/>
      <c r="C15" s="74"/>
      <c r="D15" s="47"/>
      <c r="E15" s="94"/>
      <c r="F15" s="96"/>
    </row>
    <row r="16" spans="1:6">
      <c r="A16" s="30"/>
      <c r="B16" s="16"/>
      <c r="C16" s="74"/>
      <c r="D16" s="47"/>
      <c r="E16" s="94"/>
      <c r="F16" s="96"/>
    </row>
    <row r="17" spans="1:6">
      <c r="A17" s="30"/>
      <c r="B17" s="16"/>
      <c r="C17" s="74"/>
      <c r="D17" s="47"/>
      <c r="E17" s="94"/>
      <c r="F17" s="96"/>
    </row>
    <row r="18" spans="1:6" ht="15.75" thickBot="1">
      <c r="A18" s="30"/>
      <c r="B18" s="103"/>
      <c r="C18" s="59"/>
      <c r="D18" s="60"/>
      <c r="E18" s="95"/>
      <c r="F18" s="97"/>
    </row>
    <row r="21" spans="1:6" ht="15" customHeight="1">
      <c r="B21" s="52" t="s">
        <v>130</v>
      </c>
      <c r="C21" s="49" t="s">
        <v>131</v>
      </c>
      <c r="D21" s="49"/>
    </row>
  </sheetData>
  <mergeCells count="3">
    <mergeCell ref="A1:E1"/>
    <mergeCell ref="A3:E3"/>
    <mergeCell ref="A5:E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DELIVERY SCHEDULE</vt:lpstr>
      <vt:lpstr>faucets solus vescom</vt:lpstr>
      <vt:lpstr>demista utopia</vt:lpstr>
      <vt:lpstr>MOTIF</vt:lpstr>
      <vt:lpstr>CHELS</vt:lpstr>
      <vt:lpstr>utopia DDA</vt:lpstr>
      <vt:lpstr>mpi</vt:lpstr>
      <vt:lpstr>dometic ASSA</vt:lpstr>
      <vt:lpstr>'DELIVERY SCHEDULE'!Print_Titles</vt:lpstr>
    </vt:vector>
  </TitlesOfParts>
  <Company>ACCOR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calynjones</dc:creator>
  <cp:lastModifiedBy>Jon</cp:lastModifiedBy>
  <cp:lastPrinted>2012-08-23T12:49:37Z</cp:lastPrinted>
  <dcterms:created xsi:type="dcterms:W3CDTF">2012-01-01T21:07:05Z</dcterms:created>
  <dcterms:modified xsi:type="dcterms:W3CDTF">2013-06-03T15:37:41Z</dcterms:modified>
</cp:coreProperties>
</file>